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0710" activeTab="4"/>
  </bookViews>
  <sheets>
    <sheet name="шк.(1-5,2)" sheetId="1" r:id="rId1"/>
    <sheet name="шк. (6-7)" sheetId="2" r:id="rId2"/>
    <sheet name="шк. (6-8) (2)" sheetId="3" r:id="rId3"/>
    <sheet name="шк. (9)" sheetId="4" r:id="rId4"/>
    <sheet name="шк. (10)" sheetId="5" r:id="rId5"/>
  </sheets>
  <definedNames>
    <definedName name="_xlnm.Print_Area" localSheetId="4">'шк. (10)'!$A$1:$P$130</definedName>
    <definedName name="_xlnm.Print_Area" localSheetId="1">'шк. (6-7)'!$A$1:$K$84</definedName>
    <definedName name="_xlnm.Print_Area" localSheetId="2">'шк. (6-8) (2)'!$A$1:$J$105</definedName>
    <definedName name="_xlnm.Print_Area" localSheetId="3">'шк. (9)'!$A$1:$K$12</definedName>
    <definedName name="_xlnm.Print_Area" localSheetId="0">'шк.(1-5,2)'!$A$1:$L$58</definedName>
  </definedNames>
  <calcPr fullCalcOnLoad="1"/>
</workbook>
</file>

<file path=xl/sharedStrings.xml><?xml version="1.0" encoding="utf-8"?>
<sst xmlns="http://schemas.openxmlformats.org/spreadsheetml/2006/main" count="813" uniqueCount="292">
  <si>
    <t>(тис.грн.)</t>
  </si>
  <si>
    <t>КПКВК</t>
  </si>
  <si>
    <t>ВСЬОГО</t>
  </si>
  <si>
    <t>Керівник установи</t>
  </si>
  <si>
    <t>(підпис)</t>
  </si>
  <si>
    <t>(прізвище та ініціали)</t>
  </si>
  <si>
    <t>(найменування бюджетної програми)</t>
  </si>
  <si>
    <r>
      <t xml:space="preserve">           </t>
    </r>
    <r>
      <rPr>
        <sz val="10"/>
        <rFont val="Times New Roman"/>
        <family val="1"/>
      </rPr>
      <t>(тис.грн.)</t>
    </r>
  </si>
  <si>
    <t>Код</t>
  </si>
  <si>
    <t>Найменування видів надходжень</t>
  </si>
  <si>
    <t>загальні</t>
  </si>
  <si>
    <t>спеціальні</t>
  </si>
  <si>
    <t>разом</t>
  </si>
  <si>
    <t>(3+4)</t>
  </si>
  <si>
    <t>(6+7)</t>
  </si>
  <si>
    <t>(9+10)</t>
  </si>
  <si>
    <t xml:space="preserve">Надходження із загального фонду бюджету </t>
  </si>
  <si>
    <t>Х</t>
  </si>
  <si>
    <t>Плата за послуги, що надаються бюджетними установами згідно з їх основною діяльністю</t>
  </si>
  <si>
    <t xml:space="preserve">Надходження бюджетних установ від додаткової (господарської) діяльності 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</si>
  <si>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</si>
  <si>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</si>
  <si>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</si>
  <si>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</si>
  <si>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</si>
  <si>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Зовнішні запозичення (довгострокові зобов’язання)</t>
  </si>
  <si>
    <t>…</t>
  </si>
  <si>
    <t>Інші доходи ….</t>
  </si>
  <si>
    <t>...</t>
  </si>
  <si>
    <t>Повернення кредитів до бюджету...</t>
  </si>
  <si>
    <t>На початок періоду</t>
  </si>
  <si>
    <t xml:space="preserve">На кінець періоду </t>
  </si>
  <si>
    <t xml:space="preserve">ВСЬОГО </t>
  </si>
  <si>
    <r>
      <t xml:space="preserve">       </t>
    </r>
    <r>
      <rPr>
        <sz val="10"/>
        <rFont val="Times New Roman"/>
        <family val="1"/>
      </rPr>
      <t>(тис.грн.)</t>
    </r>
  </si>
  <si>
    <t>Надходження із загального фонду бюджету</t>
  </si>
  <si>
    <t>КЕКВ</t>
  </si>
  <si>
    <t>Найменування видатків за економічною класифікацією</t>
  </si>
  <si>
    <t>ККК</t>
  </si>
  <si>
    <t>Найменування надання кредитів за класифікацією кредитування</t>
  </si>
  <si>
    <r>
      <t>7.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>Виклад запиту видатків/ надання кредитів за бюджетною програмою в розрізі завдань бюджетної програми.</t>
    </r>
  </si>
  <si>
    <t xml:space="preserve">  (тис.грн.)</t>
  </si>
  <si>
    <t>№ з/п</t>
  </si>
  <si>
    <t>Завдання бюджетної програми</t>
  </si>
  <si>
    <r>
      <t>8.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 xml:space="preserve"> Результативні показник, які характеризують виконання бюджетної програми.</t>
    </r>
  </si>
  <si>
    <t>Показники</t>
  </si>
  <si>
    <t>Одиниця виміру</t>
  </si>
  <si>
    <t>Джерело інформації</t>
  </si>
  <si>
    <t>загальний фонд</t>
  </si>
  <si>
    <t>спеціальний фонд</t>
  </si>
  <si>
    <t>загальний</t>
  </si>
  <si>
    <t>фонд</t>
  </si>
  <si>
    <t>спеціальний</t>
  </si>
  <si>
    <t>Найменування видатків</t>
  </si>
  <si>
    <t>1. Обов’язкові виплати</t>
  </si>
  <si>
    <t>2. Стимулюючі доплати та надбавки</t>
  </si>
  <si>
    <t>3. Премії</t>
  </si>
  <si>
    <t>4. Матеріальна допомога</t>
  </si>
  <si>
    <t>В т.ч. оплата праці штатних одиниць за загальним фондом, що враховані також у спеціальному фонді</t>
  </si>
  <si>
    <r>
      <t>10.</t>
    </r>
    <r>
      <rPr>
        <b/>
        <sz val="7"/>
        <rFont val="Times New Roman"/>
        <family val="1"/>
      </rPr>
      <t xml:space="preserve">  </t>
    </r>
    <r>
      <rPr>
        <b/>
        <sz val="11"/>
        <rFont val="Times New Roman"/>
        <family val="1"/>
      </rPr>
      <t xml:space="preserve">Чисельність зайнятих у бюджетних установах: </t>
    </r>
  </si>
  <si>
    <t>Категорії працівників</t>
  </si>
  <si>
    <t>затвер-джено</t>
  </si>
  <si>
    <t>фактично зайняті</t>
  </si>
  <si>
    <t>Всього штатних одиниць</t>
  </si>
  <si>
    <t>з них штатні одиниці за загальним фондом, що враховані також у спеціальному фонді</t>
  </si>
  <si>
    <r>
      <t>11.</t>
    </r>
    <r>
      <rPr>
        <b/>
        <sz val="7"/>
        <rFont val="Times New Roman"/>
        <family val="1"/>
      </rPr>
      <t xml:space="preserve">  </t>
    </r>
    <r>
      <rPr>
        <b/>
        <sz val="11"/>
        <rFont val="Times New Roman"/>
        <family val="1"/>
      </rPr>
      <t>Перелік державних (цільових)/регіональних програм, які виконуються в межах бюджетної програми.</t>
    </r>
  </si>
  <si>
    <t>Код програми/ КТКВК</t>
  </si>
  <si>
    <t>Назва програми</t>
  </si>
  <si>
    <t>Коли та яким документом затверджена</t>
  </si>
  <si>
    <t>Короткий зміст заходів за програмою</t>
  </si>
  <si>
    <t xml:space="preserve"> фонд</t>
  </si>
  <si>
    <t>Код програми</t>
  </si>
  <si>
    <r>
      <t>12.</t>
    </r>
    <r>
      <rPr>
        <b/>
        <sz val="7"/>
        <rFont val="Times New Roman"/>
        <family val="1"/>
      </rPr>
      <t xml:space="preserve">  </t>
    </r>
    <r>
      <rPr>
        <b/>
        <sz val="11"/>
        <rFont val="Times New Roman"/>
        <family val="1"/>
      </rPr>
      <t>Інвестиційні проекти, які виконуються у межах бюджетної програми</t>
    </r>
  </si>
  <si>
    <t>(тис. грн.)</t>
  </si>
  <si>
    <t>Назва інвестиційного проекту  (об’єкта)</t>
  </si>
  <si>
    <t>Пояснення, що характеризують джерела фінансування</t>
  </si>
  <si>
    <t>Джерела надходжень на фінансування проекту  (об’єкта)</t>
  </si>
  <si>
    <t>Загальний фонд</t>
  </si>
  <si>
    <t>Спеціальний фонд</t>
  </si>
  <si>
    <t>Разом</t>
  </si>
  <si>
    <t>Інвестиційний проект  (об’єкт) 1</t>
  </si>
  <si>
    <t>Надходження із бюджету</t>
  </si>
  <si>
    <t>Інші джерела фінансування (за видами) ….</t>
  </si>
  <si>
    <t>Інвестиційний проект (об’єкт) 2</t>
  </si>
  <si>
    <t xml:space="preserve">УСЬОГО </t>
  </si>
  <si>
    <r>
      <t xml:space="preserve">* </t>
    </r>
    <r>
      <rPr>
        <sz val="11"/>
        <rFont val="Times New Roman"/>
        <family val="1"/>
      </rPr>
      <t>Необхідно проставити джерела фінансування до кінця реалізації інвестиційного проекту (програми) в розрізі років.</t>
    </r>
  </si>
  <si>
    <t>КЕКВ/ККК</t>
  </si>
  <si>
    <t>Назва видатків за економічною класифікацією/</t>
  </si>
  <si>
    <t>класифікація кредитування</t>
  </si>
  <si>
    <t>Затверджено з урахуванням змін</t>
  </si>
  <si>
    <t>Касові видатки</t>
  </si>
  <si>
    <t>Зміна кредиторської заборгованості</t>
  </si>
  <si>
    <t>(6-5)</t>
  </si>
  <si>
    <t>Погашено кредит. заборгованості за рахунок коштів</t>
  </si>
  <si>
    <t>Зобов’язання по видатках (4+6)</t>
  </si>
  <si>
    <t>загального фонду</t>
  </si>
  <si>
    <t>спеціального фонду</t>
  </si>
  <si>
    <t>Економічна класифікація видатків...</t>
  </si>
  <si>
    <t>Класифікація кредитування ...</t>
  </si>
  <si>
    <t>Затверджені призначення</t>
  </si>
  <si>
    <t>Планується погасити кредит. заборгованість за рахунок коштів</t>
  </si>
  <si>
    <t>Очікуваний обсяг взяття поточних зобов’язань</t>
  </si>
  <si>
    <t>(3-5)</t>
  </si>
  <si>
    <t>Граничний обсяг</t>
  </si>
  <si>
    <t>(4-5-6)</t>
  </si>
  <si>
    <t>(8-10)</t>
  </si>
  <si>
    <t>Економічна класифікація видатків ...</t>
  </si>
  <si>
    <t>Дебіторська</t>
  </si>
  <si>
    <t>Очікувана дебіторська</t>
  </si>
  <si>
    <t>Причини виникнення заборгованості</t>
  </si>
  <si>
    <t>Вжиті заходи щодо ліквідації заборгованості</t>
  </si>
  <si>
    <t>(найменування головного розпорядника  місцевого  бюджету)                                            КВК</t>
  </si>
  <si>
    <t xml:space="preserve">1.      Управління освіти Біляївської районної державної адміністрації                                             10 </t>
  </si>
  <si>
    <r>
      <t>2.       Управління освіти Біляївської районної державної адміністрації  ________________________</t>
    </r>
    <r>
      <rPr>
        <i/>
        <u val="single"/>
        <sz val="12"/>
        <rFont val="Times New Roman"/>
        <family val="1"/>
      </rPr>
      <t>10</t>
    </r>
    <r>
      <rPr>
        <b/>
        <i/>
        <u val="single"/>
        <sz val="12"/>
        <rFont val="Times New Roman"/>
        <family val="1"/>
      </rPr>
      <t xml:space="preserve"> (__)(__)</t>
    </r>
  </si>
  <si>
    <t>Заробітна плата</t>
  </si>
  <si>
    <t>Нарахування на заробітну плату</t>
  </si>
  <si>
    <t>Видатки на відрядження</t>
  </si>
  <si>
    <t>Окремі заходи</t>
  </si>
  <si>
    <r>
      <t>9.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 xml:space="preserve">Структура видатків на оплату праці                                                                                                                      </t>
    </r>
    <r>
      <rPr>
        <sz val="10"/>
        <rFont val="Times New Roman"/>
        <family val="1"/>
      </rPr>
      <t>(тис.грн.)</t>
    </r>
  </si>
  <si>
    <t>Придбання обладнання і предметів дострокового користування</t>
  </si>
  <si>
    <t>___________________</t>
  </si>
  <si>
    <t>(найменування відповідального виконавця у межах  місцевого  бюджету)                                                           КВК / відповідальний виконавець</t>
  </si>
  <si>
    <t>Затрат:</t>
  </si>
  <si>
    <t>Продукту:</t>
  </si>
  <si>
    <t>Ефективності:</t>
  </si>
  <si>
    <t>Якості:</t>
  </si>
  <si>
    <t xml:space="preserve">Предмети, матеріали, обладнання та інвентар, у тому числі м'який інвентар та обмундирування </t>
  </si>
  <si>
    <t>Медикаменти та перев"язувальні матеріали</t>
  </si>
  <si>
    <t>Продукти харчування</t>
  </si>
  <si>
    <t>Оплата послуг (крім комунальних)</t>
  </si>
  <si>
    <t>Інші видатки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</si>
  <si>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</si>
  <si>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</si>
  <si>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</si>
  <si>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</si>
  <si>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</si>
  <si>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Капітальний ремонт інших об’єктів</t>
  </si>
  <si>
    <t>Реконструкція інших об'єктів</t>
  </si>
  <si>
    <r>
      <t xml:space="preserve">3.   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                                                                                                  </t>
    </r>
    <r>
      <rPr>
        <i/>
        <u val="single"/>
        <sz val="11"/>
        <rFont val="Times New Roman"/>
        <family val="1"/>
      </rPr>
      <t>(1) (0) (1) (1) (0) (2 (0)</t>
    </r>
  </si>
  <si>
    <t xml:space="preserve">Завдання №1: Забезпечити надання відповідних послуг </t>
  </si>
  <si>
    <t>Кількість шкіл</t>
  </si>
  <si>
    <t>Кількість класів</t>
  </si>
  <si>
    <t>Кількість ставок працівників</t>
  </si>
  <si>
    <t>в т.ч.пед.працівників</t>
  </si>
  <si>
    <t>Середньорічна кількість учнів</t>
  </si>
  <si>
    <t>Кількість випускників 9-11кл.</t>
  </si>
  <si>
    <t>Витрати на 1го учня</t>
  </si>
  <si>
    <t>Середня наповнюваність класів</t>
  </si>
  <si>
    <t>Кількість переможців олімпіад та призерів 7-11кл.</t>
  </si>
  <si>
    <t>Динаміка охоплення дітей шкільного віку загальною середньою освітою</t>
  </si>
  <si>
    <t>Завдання №2: Забезпечення збереження енергоносіїв</t>
  </si>
  <si>
    <t>Об'єм видатків на оплату енергоносіїв та комунальних послугв.т.ч.:</t>
  </si>
  <si>
    <t>Оплата централізованого теплопостачання</t>
  </si>
  <si>
    <t>Оплата водопостачання та водовідведення</t>
  </si>
  <si>
    <t>Оплата електроенергії</t>
  </si>
  <si>
    <t>Оплата твердого палива</t>
  </si>
  <si>
    <t>Середній об'єм використання комунальних послуг в т.ч.:</t>
  </si>
  <si>
    <t>теплопостачання</t>
  </si>
  <si>
    <t>водопостачання та водовідведення</t>
  </si>
  <si>
    <t>електроенергія</t>
  </si>
  <si>
    <t>природний газ</t>
  </si>
  <si>
    <t>тверде паливо</t>
  </si>
  <si>
    <t>Річна економія</t>
  </si>
  <si>
    <t>од.</t>
  </si>
  <si>
    <t>учнів</t>
  </si>
  <si>
    <t>тис.грн.</t>
  </si>
  <si>
    <t>%</t>
  </si>
  <si>
    <t>г/кал.</t>
  </si>
  <si>
    <t>м3 на 1м2</t>
  </si>
  <si>
    <t>кВт/1од.площі</t>
  </si>
  <si>
    <t>Кількість груп продовженого дня</t>
  </si>
  <si>
    <t>Педагогічні працівники</t>
  </si>
  <si>
    <t>Адміністративно-педагогічні працівники</t>
  </si>
  <si>
    <t>Спеціалісти</t>
  </si>
  <si>
    <t>Робітники</t>
  </si>
  <si>
    <t>мережа</t>
  </si>
  <si>
    <t>штатний розпис</t>
  </si>
  <si>
    <t>розрахунок</t>
  </si>
  <si>
    <t>звіт</t>
  </si>
  <si>
    <t>м3</t>
  </si>
  <si>
    <t>кВт/год</t>
  </si>
  <si>
    <t xml:space="preserve">м3 </t>
  </si>
  <si>
    <t>тонн</t>
  </si>
  <si>
    <t>тонн на 1м2</t>
  </si>
  <si>
    <t>г/кал. на м2</t>
  </si>
  <si>
    <t>Річна економія:</t>
  </si>
  <si>
    <t>Забезпечити надання відповідних послуг денними загальноосвітніми навчальними закладами</t>
  </si>
  <si>
    <t>Головний бухгалтер</t>
  </si>
  <si>
    <t xml:space="preserve"> - Конституція України (Закон України від 28.06.1996 № 254к/96-ВР);</t>
  </si>
  <si>
    <t>- Бюджетний Кодекс України(Закон України від 21.06.2001р. №2542-III)</t>
  </si>
  <si>
    <t xml:space="preserve"> - Закон України від 23.05.1991 № 1060-ХІІ «Про освіту»;</t>
  </si>
  <si>
    <t xml:space="preserve"> - Закон України від 13.05.1999г. № 651- XIV "Про загальну середню освіту"</t>
  </si>
  <si>
    <t xml:space="preserve"> -Постанова КМУ від 22.11.2004 №1591 "Про затвердження норм харчування в навчальних закладах"</t>
  </si>
  <si>
    <t>- Постанова КМ України від 28.02.2002р. №228 "Про порядок складання, розгляду та затвердження та основні вимоги до виконання кошторисів бюджетних установ"</t>
  </si>
  <si>
    <t xml:space="preserve"> - Наказ Міністерства фінансів України від 09.07.2010 № 679 «Про затвердження Правил складання паспортів бюджетних програм місцевих бюджетів, квартального і річного звітів про їх виконання, здійснення моніторингу та аналізу виконання бюджетних програм</t>
  </si>
  <si>
    <t>-  Наказ Міністерства фінансів України від 02.08.2010 р. № 805" Про затвердження Основних підходів до впровадження програмно-цільового методу, і складання, і виконання місцевих бюджетів"</t>
  </si>
  <si>
    <r>
      <t>4.2.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Times New Roman"/>
        <family val="1"/>
      </rPr>
      <t xml:space="preserve">Підстави для виконання бюджетної програми: </t>
    </r>
  </si>
  <si>
    <t>2015 рік</t>
  </si>
  <si>
    <t>О.М. Потелещенко</t>
  </si>
  <si>
    <t>Будівництво (придбання) інших об'єктів</t>
  </si>
  <si>
    <t>2017 рік (прогноз)</t>
  </si>
  <si>
    <t>2018 рік (прогноз)</t>
  </si>
  <si>
    <t>Оплата  енергоносіїв</t>
  </si>
  <si>
    <t>соціальне забеспечення</t>
  </si>
  <si>
    <t xml:space="preserve">соціальне забеспечення </t>
  </si>
  <si>
    <t>Середній об'єм використання комунальних послуг  \рік\           в т.ч.:</t>
  </si>
  <si>
    <t>2016 рік</t>
  </si>
  <si>
    <t>2017 рік</t>
  </si>
  <si>
    <t>Кредиторська заборгованість на 01.01.2014</t>
  </si>
  <si>
    <t>Кредиторська заборгованість на 01.01.2015</t>
  </si>
  <si>
    <t>Можлива кредиторська заборгованість на 01.01.2016</t>
  </si>
  <si>
    <t>Дебіторська заборгованість на 01.01.2014</t>
  </si>
  <si>
    <t>заборгованість на 01.01.2015</t>
  </si>
  <si>
    <t>заборгованість на 01.01.2016</t>
  </si>
  <si>
    <r>
      <t>4.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 xml:space="preserve">Основна мета виконання бюджетної програми, строки реалізації та головні завдання бюджетної програми на 2017-2019роки: </t>
    </r>
  </si>
  <si>
    <r>
      <t>4.1.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Times New Roman"/>
        <family val="1"/>
      </rPr>
      <t xml:space="preserve">Основна мета виконання бюджетної програми, строки її реалізації та завдання на 2017-2019 роки: </t>
    </r>
    <r>
      <rPr>
        <b/>
        <i/>
        <sz val="11"/>
        <rFont val="Times New Roman"/>
        <family val="1"/>
      </rPr>
      <t>Забезпечення надання послуг з загальної середньої освіти в денних загальноосвітніх закладах</t>
    </r>
  </si>
  <si>
    <t>2015 рік (звіт)</t>
  </si>
  <si>
    <t>2016 рік (затверджено)</t>
  </si>
  <si>
    <t>2017рік (проект)</t>
  </si>
  <si>
    <t>2019 рік (прогноз)</t>
  </si>
  <si>
    <t>2016рік (затверджено)</t>
  </si>
  <si>
    <t>2017 рік (проект)</t>
  </si>
  <si>
    <t>6.2. Виклад запиту надання кредитів на 2017 рік в розрізі класифікації кредитування:</t>
  </si>
  <si>
    <t>6.3. Виклад запиту видатків на 2018-2019 роки в розрізі економічної класифікації видатків:</t>
  </si>
  <si>
    <t>6.4. Виклад запиту надання кредитів на 2018-2019 роки в розрізі класифікації кредитування:</t>
  </si>
  <si>
    <t>7.1. Виклад запиту видатків/надання кредитів за бюджетною програмою в розрізі завдань бюджетної програми на 2017 рік:</t>
  </si>
  <si>
    <t>2015 рік (звіт )</t>
  </si>
  <si>
    <t>2016 рік (затверджено )</t>
  </si>
  <si>
    <t>7.2. Виклад запиту видатків/надання кредитів за бюджетною програмою в розрізі завдань бюджетної програми на 2018-2019роки:</t>
  </si>
  <si>
    <t>8.1. Результативні показники, які характеризують виконання бюджетної програми у 2017 році:</t>
  </si>
  <si>
    <t>2015рік (звіт)</t>
  </si>
  <si>
    <t>8.2. Результативні показники, які характеризують виконання бюджетної програми у 2018-2019 роках:</t>
  </si>
  <si>
    <t>2015ік (звіт)</t>
  </si>
  <si>
    <t>2019рік (прогноз)</t>
  </si>
  <si>
    <t>2016 рік (план)</t>
  </si>
  <si>
    <t>2018 рік</t>
  </si>
  <si>
    <t>2019рік</t>
  </si>
  <si>
    <t>11.1  Перелік державних (цільових)/регіональних програм, які виконуються в межах бюджетної програми у 2017 році:</t>
  </si>
  <si>
    <t>11.2  Перелік державних (цільових)/регіональних програм, які виконуються в межах бюджетної програми у 2018-2019 роках:</t>
  </si>
  <si>
    <t>12.1. Обсяги та джерела фінансування інвестиційних проектів на 2017 рік</t>
  </si>
  <si>
    <t>12.2. Обсяги та джерела фінансування інвестиційних проектів на 2018-2019 роки</t>
  </si>
  <si>
    <t>2019рік (прогноз)*</t>
  </si>
  <si>
    <t>14. Аналіз управління зобов’язаннями у 2015 і 2016 роках та пропозиції щодо приведення зобов’язань на 2017 рік до граничного обсягу видатків/ надання кредитів загального фонду на 2017 рік.</t>
  </si>
  <si>
    <t>13. Аналіз результатів, досягнутих внаслідок використання коштів загального фонду бюджету у 2015 році та очікувані результати у 2016 році, обґрунтування необхідності проведення видатків/ надання кредитів із загального фонду на 2017-2019 роках виходячи .</t>
  </si>
  <si>
    <t xml:space="preserve">14.1. Таблиця аналізу управління кредиторською заборгованістю по загальному фонду в 2015році: </t>
  </si>
  <si>
    <t xml:space="preserve">14.2. Таблиця аналізу управління  кредиторською заборгованістю по загальному фонду в 2015-2016 роках: </t>
  </si>
  <si>
    <t>14.3 Таблиця аналізу дебіторської заборгованості в 2015-2016 роках: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</si>
  <si>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</si>
  <si>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А.О.Гладкіх</t>
  </si>
  <si>
    <t>-  Наказ Міністерства фінансів України та наказ міністерства Освіти від 01.06.2010 р.№298/519 "Про затвердження Типового переліку бюджетних програм і результативних показників їх виконання для місцевих бюджетів у сфері "Освіта"</t>
  </si>
  <si>
    <t>БЮДЖЕТНИЙ ЗАПИТ НА 2017-2019 роки (Індівідуальний)</t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</si>
  <si>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 xml:space="preserve"> Надходженя для виконання бюджетної програми:</t>
    </r>
  </si>
  <si>
    <t>5.1.Надходженя для виконання бюджетної програми у  2015-2017 роках.</t>
  </si>
  <si>
    <t>5.2.  Надходженя для виконання бюджетної програми у 2018-2019 роках.</t>
  </si>
  <si>
    <t>Запозичання</t>
  </si>
  <si>
    <t>кошти,що передаються із загального фонду до спеціального фонду</t>
  </si>
  <si>
    <r>
      <t>6.</t>
    </r>
    <r>
      <rPr>
        <b/>
        <sz val="7"/>
        <rFont val="Times New Roman"/>
        <family val="1"/>
      </rPr>
      <t>     </t>
    </r>
    <r>
      <rPr>
        <b/>
        <sz val="11"/>
        <rFont val="Times New Roman"/>
        <family val="1"/>
      </rPr>
      <t xml:space="preserve"> Видатки/ надання кредитів за кодами економічної класифікації  видатків / класифікації кредитування бюджету</t>
    </r>
  </si>
  <si>
    <t>6.1. Видатки  економічної класифікації видатків:</t>
  </si>
  <si>
    <t>14.5. Аналіз управління бюджетними зобов’язаннями та пропозиції щодо упорядкування бюджетних зобов’язань у 20_ році</t>
  </si>
  <si>
    <t xml:space="preserve">15. Підстави та обґрунтування видатків спеціального фонду на 20__ рік та на 20__ - 20__ роки за рахунок надходжень до спеціального </t>
  </si>
  <si>
    <t>фонду, аналіз результатів, досягнутих унаслідок використання коштів спеціального фонду бюджету у 20__ році, та очікувані результати у 20__ році</t>
  </si>
  <si>
    <r>
      <t>*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бюджетів, затвердженої наказом</t>
    </r>
  </si>
  <si>
    <t>Міністерства фінансів України від 14 січня 2011 року № 11 «Про бюджетну класифікацію».</t>
  </si>
  <si>
    <t xml:space="preserve">Після запровадження програмно-цільового методу на місцевому рівні місцеві бюджети, які не застосовують програмно-цільового методу у бюджетному процесі, замість коду програмної класифікації видатків та </t>
  </si>
  <si>
    <t xml:space="preserve">кредитування місцевих бюджетів проставляють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</t>
  </si>
  <si>
    <t>самоврядування, які не застосовують програмно-цільового методу, затвердженої наказом Міністерства фінансів України від 02 грудня 2014 року № 1195.</t>
  </si>
  <si>
    <t xml:space="preserve">14.4. Нормативно-правові акти, виконання яких у 20__ році </t>
  </si>
  <si>
    <t xml:space="preserve">не забезпечено граничним обсягом видатків / </t>
  </si>
  <si>
    <t>/ надання кредитів загального фонду</t>
  </si>
  <si>
    <t>№</t>
  </si>
  <si>
    <t>Статті (пункти)</t>
  </si>
  <si>
    <t xml:space="preserve">Обсяг видатків/ надання кредитів, </t>
  </si>
  <si>
    <t xml:space="preserve">Обсяг видатків/надання </t>
  </si>
  <si>
    <t xml:space="preserve">Заходи, яких необхідно вжити </t>
  </si>
  <si>
    <t>з/п</t>
  </si>
  <si>
    <t>Найменування</t>
  </si>
  <si>
    <t>нормативно-</t>
  </si>
  <si>
    <t xml:space="preserve">необхідний для виконання </t>
  </si>
  <si>
    <t xml:space="preserve">кредитів, врахований у </t>
  </si>
  <si>
    <t xml:space="preserve">кредитів, не забезпечений </t>
  </si>
  <si>
    <t xml:space="preserve">для забезпечення виконання </t>
  </si>
  <si>
    <t xml:space="preserve">правового акта </t>
  </si>
  <si>
    <t>статей (пунктів)(тис. грн)</t>
  </si>
  <si>
    <t>граничним обсягомграничним обсягом</t>
  </si>
  <si>
    <t>статей (пунктів) нормативно-</t>
  </si>
  <si>
    <t>(тис. грн)(4-5)</t>
  </si>
  <si>
    <t xml:space="preserve">правового акта в межах </t>
  </si>
  <si>
    <t>граничного обсягу</t>
  </si>
  <si>
    <t>Нормативно-правовий акт</t>
  </si>
  <si>
    <t>Економічна класифікація видатків бюджету/</t>
  </si>
  <si>
    <t>класифікація кредитування бюджету</t>
  </si>
  <si>
    <t>граничному обсязі</t>
  </si>
  <si>
    <t>(тис. грн)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</si>
</sst>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6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8"/>
      <name val="Arial Cyr"/>
      <family val="0"/>
    </font>
    <font>
      <sz val="9"/>
      <name val="Times New Roman Cyr"/>
      <family val="1"/>
    </font>
    <font>
      <sz val="12"/>
      <name val="Arial"/>
      <family val="2"/>
    </font>
    <font>
      <sz val="12"/>
      <color indexed="14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33" fillId="3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15" borderId="7" applyNumberFormat="0" applyAlignment="0" applyProtection="0"/>
    <xf numFmtId="0" fontId="26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3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2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6" fillId="0" borderId="2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top" wrapText="1"/>
    </xf>
    <xf numFmtId="0" fontId="13" fillId="0" borderId="21" xfId="0" applyFont="1" applyBorder="1" applyAlignment="1">
      <alignment wrapText="1"/>
    </xf>
    <xf numFmtId="0" fontId="6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0" fontId="13" fillId="0" borderId="25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4" fillId="0" borderId="0" xfId="0" applyFont="1" applyAlignment="1">
      <alignment horizontal="left" indent="4"/>
    </xf>
    <xf numFmtId="0" fontId="1" fillId="0" borderId="0" xfId="0" applyFont="1" applyAlignment="1">
      <alignment horizontal="right"/>
    </xf>
    <xf numFmtId="0" fontId="8" fillId="0" borderId="26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6" fillId="0" borderId="0" xfId="0" applyFont="1" applyAlignment="1">
      <alignment horizontal="right" indent="15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6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3" fillId="0" borderId="21" xfId="0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center" shrinkToFit="1"/>
    </xf>
    <xf numFmtId="2" fontId="8" fillId="0" borderId="14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justify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6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22" fillId="0" borderId="11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1" fillId="0" borderId="15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49" fontId="24" fillId="0" borderId="0" xfId="0" applyNumberFormat="1" applyFont="1" applyFill="1" applyAlignment="1">
      <alignment wrapText="1" shrinkToFit="1"/>
    </xf>
    <xf numFmtId="0" fontId="24" fillId="0" borderId="0" xfId="0" applyFont="1" applyAlignment="1">
      <alignment wrapText="1"/>
    </xf>
    <xf numFmtId="49" fontId="24" fillId="0" borderId="0" xfId="0" applyNumberFormat="1" applyFont="1" applyAlignment="1" quotePrefix="1">
      <alignment vertical="center" wrapText="1"/>
    </xf>
    <xf numFmtId="0" fontId="24" fillId="0" borderId="0" xfId="0" applyFont="1" applyAlignment="1">
      <alignment vertical="center" wrapText="1"/>
    </xf>
    <xf numFmtId="0" fontId="11" fillId="0" borderId="28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2" fillId="0" borderId="22" xfId="0" applyFont="1" applyBorder="1" applyAlignment="1">
      <alignment horizontal="center" vertical="top" wrapText="1"/>
    </xf>
    <xf numFmtId="2" fontId="6" fillId="0" borderId="28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2" fontId="8" fillId="0" borderId="20" xfId="0" applyNumberFormat="1" applyFont="1" applyFill="1" applyBorder="1" applyAlignment="1">
      <alignment horizontal="center" vertical="center" shrinkToFit="1"/>
    </xf>
    <xf numFmtId="2" fontId="8" fillId="0" borderId="23" xfId="0" applyNumberFormat="1" applyFont="1" applyFill="1" applyBorder="1" applyAlignment="1">
      <alignment horizontal="center" vertical="center" shrinkToFit="1"/>
    </xf>
    <xf numFmtId="2" fontId="6" fillId="0" borderId="16" xfId="0" applyNumberFormat="1" applyFont="1" applyFill="1" applyBorder="1" applyAlignment="1">
      <alignment horizontal="center" vertical="center" shrinkToFit="1"/>
    </xf>
    <xf numFmtId="2" fontId="8" fillId="0" borderId="33" xfId="0" applyNumberFormat="1" applyFont="1" applyFill="1" applyBorder="1" applyAlignment="1">
      <alignment horizontal="center" vertical="center" shrinkToFit="1"/>
    </xf>
    <xf numFmtId="2" fontId="8" fillId="0" borderId="16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center" shrinkToFit="1"/>
    </xf>
    <xf numFmtId="2" fontId="6" fillId="0" borderId="2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22" fillId="0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8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6" fillId="0" borderId="24" xfId="0" applyFont="1" applyBorder="1" applyAlignment="1">
      <alignment horizontal="justify" vertical="top" wrapText="1"/>
    </xf>
    <xf numFmtId="0" fontId="12" fillId="0" borderId="3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35" xfId="0" applyFont="1" applyBorder="1" applyAlignment="1">
      <alignment vertical="top" wrapText="1"/>
    </xf>
    <xf numFmtId="2" fontId="6" fillId="0" borderId="36" xfId="0" applyNumberFormat="1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2" fontId="6" fillId="0" borderId="37" xfId="0" applyNumberFormat="1" applyFont="1" applyBorder="1" applyAlignment="1">
      <alignment horizontal="center" vertical="top" wrapText="1"/>
    </xf>
    <xf numFmtId="2" fontId="6" fillId="0" borderId="38" xfId="0" applyNumberFormat="1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3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3" fontId="0" fillId="0" borderId="0" xfId="58" applyFont="1" applyAlignment="1">
      <alignment/>
    </xf>
    <xf numFmtId="2" fontId="6" fillId="0" borderId="20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172" fontId="6" fillId="0" borderId="16" xfId="0" applyNumberFormat="1" applyFont="1" applyFill="1" applyBorder="1" applyAlignment="1">
      <alignment horizontal="center" vertical="top" wrapText="1"/>
    </xf>
    <xf numFmtId="2" fontId="8" fillId="0" borderId="20" xfId="0" applyNumberFormat="1" applyFont="1" applyBorder="1" applyAlignment="1">
      <alignment horizontal="center" vertical="top" wrapText="1"/>
    </xf>
    <xf numFmtId="2" fontId="6" fillId="0" borderId="17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/>
    </xf>
    <xf numFmtId="0" fontId="5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4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6" fillId="0" borderId="45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0" fontId="47" fillId="0" borderId="14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6" fillId="0" borderId="46" xfId="0" applyFont="1" applyBorder="1" applyAlignment="1">
      <alignment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0" fontId="0" fillId="0" borderId="45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35" xfId="0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23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43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Fill="1" applyAlignment="1">
      <alignment horizontal="left" wrapText="1" shrinkToFit="1"/>
    </xf>
    <xf numFmtId="0" fontId="6" fillId="0" borderId="16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0" fillId="0" borderId="3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35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4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47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3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4" fillId="0" borderId="52" xfId="0" applyFont="1" applyBorder="1" applyAlignment="1">
      <alignment horizontal="left"/>
    </xf>
    <xf numFmtId="0" fontId="15" fillId="0" borderId="35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textRotation="90" wrapText="1"/>
    </xf>
    <xf numFmtId="0" fontId="7" fillId="0" borderId="3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view="pageBreakPreview" zoomScaleSheetLayoutView="100" zoomScalePageLayoutView="0" workbookViewId="0" topLeftCell="A42">
      <selection activeCell="D68" sqref="D68"/>
    </sheetView>
  </sheetViews>
  <sheetFormatPr defaultColWidth="9.00390625" defaultRowHeight="12.75"/>
  <cols>
    <col min="1" max="1" width="7.75390625" style="0" customWidth="1"/>
    <col min="2" max="2" width="8.125" style="0" customWidth="1"/>
    <col min="3" max="3" width="39.375" style="0" customWidth="1"/>
    <col min="4" max="4" width="11.625" style="0" customWidth="1"/>
    <col min="5" max="5" width="7.625" style="0" customWidth="1"/>
    <col min="6" max="6" width="8.625" style="0" customWidth="1"/>
    <col min="7" max="7" width="8.125" style="0" customWidth="1"/>
    <col min="9" max="9" width="11.00390625" style="0" customWidth="1"/>
    <col min="12" max="12" width="13.625" style="0" customWidth="1"/>
  </cols>
  <sheetData>
    <row r="1" spans="1:12" ht="16.5">
      <c r="A1" s="236" t="s">
        <v>249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.75">
      <c r="A2" s="237" t="s">
        <v>111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2.75">
      <c r="A3" s="238" t="s">
        <v>110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ht="15.75">
      <c r="A4" s="237" t="s">
        <v>112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ht="12.75">
      <c r="A5" s="238" t="s">
        <v>120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29.25" customHeight="1">
      <c r="A6" s="239" t="s">
        <v>137</v>
      </c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1:12" ht="12.75">
      <c r="A7" s="238" t="s">
        <v>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8" t="s">
        <v>1</v>
      </c>
    </row>
    <row r="8" spans="1:12" ht="14.25">
      <c r="A8" s="241" t="s">
        <v>213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</row>
    <row r="9" spans="1:12" ht="30.75" customHeight="1">
      <c r="A9" s="241" t="s">
        <v>214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</row>
    <row r="10" spans="1:12" ht="14.25">
      <c r="A10" s="241" t="s">
        <v>195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</row>
    <row r="11" spans="1:34" ht="20.25" customHeight="1">
      <c r="A11" s="228" t="s">
        <v>187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103"/>
      <c r="N11" s="103"/>
      <c r="O11" s="103"/>
      <c r="P11" s="103"/>
      <c r="Q11" s="103"/>
      <c r="R11" s="103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</row>
    <row r="12" spans="1:34" ht="21.75" customHeight="1">
      <c r="A12" s="229" t="s">
        <v>188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103"/>
      <c r="N12" s="103"/>
      <c r="O12" s="103"/>
      <c r="P12" s="103"/>
      <c r="Q12" s="103"/>
      <c r="R12" s="103"/>
      <c r="T12" s="226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</row>
    <row r="13" spans="1:34" ht="27" customHeight="1">
      <c r="A13" s="228" t="s">
        <v>189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103"/>
      <c r="N13" s="103"/>
      <c r="O13" s="103"/>
      <c r="P13" s="103"/>
      <c r="Q13" s="103"/>
      <c r="R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ht="29.25" customHeight="1">
      <c r="A14" s="228" t="s">
        <v>190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103"/>
      <c r="N14" s="103"/>
      <c r="O14" s="103"/>
      <c r="P14" s="103"/>
      <c r="Q14" s="103"/>
      <c r="R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ht="30.75" customHeight="1">
      <c r="A15" s="228" t="s">
        <v>191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103"/>
      <c r="N15" s="103"/>
      <c r="O15" s="103"/>
      <c r="P15" s="103"/>
      <c r="Q15" s="103"/>
      <c r="R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ht="27.75" customHeight="1">
      <c r="A16" s="244" t="s">
        <v>192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105"/>
      <c r="N16" s="105"/>
      <c r="O16" s="105"/>
      <c r="P16" s="105"/>
      <c r="Q16" s="105"/>
      <c r="R16" s="105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ht="38.25" customHeight="1">
      <c r="A17" s="212" t="s">
        <v>193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106"/>
      <c r="N17" s="106"/>
      <c r="O17" s="106"/>
      <c r="P17" s="106"/>
      <c r="Q17" s="106"/>
      <c r="R17" s="106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</row>
    <row r="18" spans="1:34" ht="35.25" customHeight="1">
      <c r="A18" s="222" t="s">
        <v>194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107"/>
      <c r="N18" s="107"/>
      <c r="O18" s="107"/>
      <c r="P18" s="107"/>
      <c r="Q18" s="107"/>
      <c r="R18" s="107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</row>
    <row r="19" spans="1:18" ht="38.25" customHeight="1">
      <c r="A19" s="223" t="s">
        <v>248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107"/>
      <c r="N19" s="107"/>
      <c r="O19" s="107"/>
      <c r="P19" s="107"/>
      <c r="Q19" s="107"/>
      <c r="R19" s="107"/>
    </row>
    <row r="20" spans="1:18" ht="30" customHeight="1" hidden="1">
      <c r="A20" s="243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108"/>
      <c r="N20" s="108"/>
      <c r="O20" s="108"/>
      <c r="P20" s="108"/>
      <c r="Q20" s="108"/>
      <c r="R20" s="108"/>
    </row>
    <row r="21" spans="1:12" ht="14.25">
      <c r="A21" s="242" t="s">
        <v>250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</row>
    <row r="22" spans="1:12" ht="15" thickBot="1">
      <c r="A22" s="1" t="s">
        <v>251</v>
      </c>
      <c r="B22" s="1"/>
      <c r="L22" s="1" t="s">
        <v>7</v>
      </c>
    </row>
    <row r="23" spans="1:12" ht="13.5" thickBot="1">
      <c r="A23" s="218" t="s">
        <v>1</v>
      </c>
      <c r="B23" s="218" t="s">
        <v>8</v>
      </c>
      <c r="C23" s="230" t="s">
        <v>9</v>
      </c>
      <c r="D23" s="233" t="s">
        <v>215</v>
      </c>
      <c r="E23" s="234"/>
      <c r="F23" s="235"/>
      <c r="G23" s="233" t="s">
        <v>216</v>
      </c>
      <c r="H23" s="234"/>
      <c r="I23" s="235"/>
      <c r="J23" s="233" t="s">
        <v>217</v>
      </c>
      <c r="K23" s="234"/>
      <c r="L23" s="235"/>
    </row>
    <row r="24" spans="1:12" ht="12.75">
      <c r="A24" s="219"/>
      <c r="B24" s="219"/>
      <c r="C24" s="231"/>
      <c r="D24" s="224" t="s">
        <v>10</v>
      </c>
      <c r="E24" s="224" t="s">
        <v>11</v>
      </c>
      <c r="F24" s="5" t="s">
        <v>12</v>
      </c>
      <c r="G24" s="224" t="s">
        <v>10</v>
      </c>
      <c r="H24" s="224" t="s">
        <v>11</v>
      </c>
      <c r="I24" s="5" t="s">
        <v>12</v>
      </c>
      <c r="J24" s="224" t="s">
        <v>10</v>
      </c>
      <c r="K24" s="224" t="s">
        <v>11</v>
      </c>
      <c r="L24" s="5" t="s">
        <v>12</v>
      </c>
    </row>
    <row r="25" spans="1:12" ht="13.5" thickBot="1">
      <c r="A25" s="220"/>
      <c r="B25" s="220"/>
      <c r="C25" s="232"/>
      <c r="D25" s="225"/>
      <c r="E25" s="225"/>
      <c r="F25" s="19" t="s">
        <v>13</v>
      </c>
      <c r="G25" s="225"/>
      <c r="H25" s="225"/>
      <c r="I25" s="19" t="s">
        <v>14</v>
      </c>
      <c r="J25" s="225"/>
      <c r="K25" s="225"/>
      <c r="L25" s="19" t="s">
        <v>15</v>
      </c>
    </row>
    <row r="26" spans="1:12" ht="13.5" thickBot="1">
      <c r="A26" s="20">
        <v>1</v>
      </c>
      <c r="B26" s="20">
        <v>1</v>
      </c>
      <c r="C26" s="21">
        <v>2</v>
      </c>
      <c r="D26" s="22">
        <v>3</v>
      </c>
      <c r="E26" s="22">
        <v>4</v>
      </c>
      <c r="F26" s="22">
        <v>5</v>
      </c>
      <c r="G26" s="22">
        <v>6</v>
      </c>
      <c r="H26" s="22">
        <v>7</v>
      </c>
      <c r="I26" s="22">
        <v>8</v>
      </c>
      <c r="J26" s="22">
        <v>9</v>
      </c>
      <c r="K26" s="22">
        <v>10</v>
      </c>
      <c r="L26" s="22">
        <v>11</v>
      </c>
    </row>
    <row r="27" spans="1:12" ht="24.75" customHeight="1" thickBot="1">
      <c r="A27" s="114">
        <v>1011020</v>
      </c>
      <c r="B27" s="114"/>
      <c r="C27" s="109" t="s">
        <v>16</v>
      </c>
      <c r="D27" s="115">
        <f>'шк. (6-7)'!C25</f>
        <v>128187.47</v>
      </c>
      <c r="E27" s="129"/>
      <c r="F27" s="115">
        <f>D27+E27</f>
        <v>128187.47</v>
      </c>
      <c r="G27" s="115">
        <f>'шк. (6-7)'!F25</f>
        <v>115527.04000000002</v>
      </c>
      <c r="H27" s="81"/>
      <c r="I27" s="115">
        <f>G27+H27</f>
        <v>115527.04000000002</v>
      </c>
      <c r="J27" s="115">
        <v>169862.73</v>
      </c>
      <c r="K27" s="81"/>
      <c r="L27" s="115">
        <f>J27+K27</f>
        <v>169862.73</v>
      </c>
    </row>
    <row r="28" spans="1:12" ht="25.5" customHeight="1" thickBot="1">
      <c r="A28" s="114">
        <v>1011020</v>
      </c>
      <c r="B28" s="86">
        <v>25010100</v>
      </c>
      <c r="C28" s="110" t="s">
        <v>18</v>
      </c>
      <c r="D28" s="111" t="s">
        <v>17</v>
      </c>
      <c r="E28" s="130"/>
      <c r="F28" s="112"/>
      <c r="G28" s="111" t="s">
        <v>17</v>
      </c>
      <c r="H28" s="111"/>
      <c r="I28" s="112"/>
      <c r="J28" s="111" t="s">
        <v>17</v>
      </c>
      <c r="K28" s="111"/>
      <c r="L28" s="113"/>
    </row>
    <row r="29" spans="1:12" ht="32.25" customHeight="1" thickBot="1">
      <c r="A29" s="114">
        <v>1011020</v>
      </c>
      <c r="B29" s="86">
        <v>25010200</v>
      </c>
      <c r="C29" s="110" t="s">
        <v>19</v>
      </c>
      <c r="D29" s="111" t="s">
        <v>17</v>
      </c>
      <c r="E29" s="130"/>
      <c r="F29" s="111"/>
      <c r="G29" s="111" t="s">
        <v>17</v>
      </c>
      <c r="H29" s="111"/>
      <c r="I29" s="112"/>
      <c r="J29" s="111" t="s">
        <v>17</v>
      </c>
      <c r="K29" s="111"/>
      <c r="L29" s="113"/>
    </row>
    <row r="30" spans="1:12" ht="22.5" customHeight="1" thickBot="1">
      <c r="A30" s="114">
        <v>1011020</v>
      </c>
      <c r="B30" s="27">
        <v>25010300</v>
      </c>
      <c r="C30" s="23" t="s">
        <v>20</v>
      </c>
      <c r="D30" s="25" t="s">
        <v>17</v>
      </c>
      <c r="E30" s="125">
        <v>781.89</v>
      </c>
      <c r="F30" s="25">
        <v>601.8</v>
      </c>
      <c r="G30" s="25" t="s">
        <v>17</v>
      </c>
      <c r="H30" s="25">
        <v>324.6</v>
      </c>
      <c r="I30" s="26"/>
      <c r="J30" s="25" t="s">
        <v>17</v>
      </c>
      <c r="K30" s="25">
        <v>382.1</v>
      </c>
      <c r="L30" s="26"/>
    </row>
    <row r="31" spans="1:12" ht="38.25" customHeight="1" thickBot="1">
      <c r="A31" s="114">
        <v>1011020</v>
      </c>
      <c r="B31" s="27">
        <v>25010400</v>
      </c>
      <c r="C31" s="23" t="s">
        <v>21</v>
      </c>
      <c r="D31" s="25" t="s">
        <v>17</v>
      </c>
      <c r="E31" s="125"/>
      <c r="F31" s="25"/>
      <c r="G31" s="25" t="s">
        <v>17</v>
      </c>
      <c r="H31" s="25"/>
      <c r="I31" s="26"/>
      <c r="J31" s="25" t="s">
        <v>17</v>
      </c>
      <c r="K31" s="25"/>
      <c r="L31" s="26"/>
    </row>
    <row r="32" spans="1:12" ht="32.25" customHeight="1" thickBot="1">
      <c r="A32" s="114">
        <v>1011020</v>
      </c>
      <c r="B32" s="27">
        <v>25020100</v>
      </c>
      <c r="C32" s="26" t="s">
        <v>22</v>
      </c>
      <c r="D32" s="25" t="s">
        <v>17</v>
      </c>
      <c r="E32" s="125">
        <v>841.24</v>
      </c>
      <c r="F32" s="25">
        <v>2909.2</v>
      </c>
      <c r="G32" s="25" t="s">
        <v>17</v>
      </c>
      <c r="H32" s="25">
        <v>770.76</v>
      </c>
      <c r="I32" s="25"/>
      <c r="J32" s="25" t="s">
        <v>17</v>
      </c>
      <c r="K32" s="25">
        <v>652.2</v>
      </c>
      <c r="L32" s="25"/>
    </row>
    <row r="33" spans="1:12" ht="45" customHeight="1" thickBot="1">
      <c r="A33" s="114">
        <v>1011020</v>
      </c>
      <c r="B33" s="27">
        <v>25020200</v>
      </c>
      <c r="C33" s="26" t="s">
        <v>23</v>
      </c>
      <c r="D33" s="25" t="s">
        <v>17</v>
      </c>
      <c r="E33" s="125"/>
      <c r="F33" s="26"/>
      <c r="G33" s="25" t="s">
        <v>17</v>
      </c>
      <c r="H33" s="25"/>
      <c r="I33" s="25"/>
      <c r="J33" s="25" t="s">
        <v>17</v>
      </c>
      <c r="K33" s="25"/>
      <c r="L33" s="25"/>
    </row>
    <row r="34" spans="1:12" ht="59.25" customHeight="1" thickBot="1">
      <c r="A34" s="114">
        <v>1011020</v>
      </c>
      <c r="B34" s="27">
        <v>25020300</v>
      </c>
      <c r="C34" s="26" t="s">
        <v>24</v>
      </c>
      <c r="D34" s="25"/>
      <c r="E34" s="125"/>
      <c r="F34" s="26"/>
      <c r="G34" s="25"/>
      <c r="H34" s="25"/>
      <c r="I34" s="26"/>
      <c r="J34" s="25"/>
      <c r="K34" s="25"/>
      <c r="L34" s="26"/>
    </row>
    <row r="35" spans="1:12" ht="16.5" customHeight="1" thickBot="1">
      <c r="A35" s="114">
        <v>1011020</v>
      </c>
      <c r="B35" s="27">
        <v>401201</v>
      </c>
      <c r="C35" s="23" t="s">
        <v>25</v>
      </c>
      <c r="D35" s="25" t="s">
        <v>17</v>
      </c>
      <c r="E35" s="125"/>
      <c r="F35" s="26"/>
      <c r="G35" s="25" t="s">
        <v>17</v>
      </c>
      <c r="H35" s="25"/>
      <c r="I35" s="26"/>
      <c r="J35" s="25" t="s">
        <v>17</v>
      </c>
      <c r="K35" s="25"/>
      <c r="L35" s="26"/>
    </row>
    <row r="36" spans="1:12" ht="14.25" customHeight="1" thickBot="1">
      <c r="A36" s="114">
        <v>1011020</v>
      </c>
      <c r="B36" s="28" t="s">
        <v>26</v>
      </c>
      <c r="C36" s="23" t="s">
        <v>27</v>
      </c>
      <c r="D36" s="25" t="s">
        <v>17</v>
      </c>
      <c r="E36" s="125">
        <v>15581.32</v>
      </c>
      <c r="F36" s="26">
        <v>16741.8</v>
      </c>
      <c r="G36" s="25" t="s">
        <v>17</v>
      </c>
      <c r="H36" s="25">
        <v>27479.66</v>
      </c>
      <c r="I36" s="26"/>
      <c r="J36" s="25" t="s">
        <v>17</v>
      </c>
      <c r="K36" s="25">
        <v>8502.6</v>
      </c>
      <c r="L36" s="26"/>
    </row>
    <row r="37" spans="1:12" ht="15" customHeight="1" thickBot="1">
      <c r="A37" s="114">
        <v>1011020</v>
      </c>
      <c r="B37" s="27" t="s">
        <v>28</v>
      </c>
      <c r="C37" s="26" t="s">
        <v>29</v>
      </c>
      <c r="D37" s="25" t="s">
        <v>17</v>
      </c>
      <c r="E37" s="125"/>
      <c r="F37" s="25"/>
      <c r="G37" s="25" t="s">
        <v>17</v>
      </c>
      <c r="H37" s="25"/>
      <c r="I37" s="25"/>
      <c r="J37" s="25" t="s">
        <v>17</v>
      </c>
      <c r="K37" s="25"/>
      <c r="L37" s="25"/>
    </row>
    <row r="38" spans="1:12" ht="19.5" customHeight="1" thickBot="1">
      <c r="A38" s="114">
        <v>1011020</v>
      </c>
      <c r="B38" s="28">
        <v>602100</v>
      </c>
      <c r="C38" s="26" t="s">
        <v>30</v>
      </c>
      <c r="D38" s="25" t="s">
        <v>17</v>
      </c>
      <c r="E38" s="125"/>
      <c r="F38" s="25"/>
      <c r="G38" s="25" t="s">
        <v>17</v>
      </c>
      <c r="H38" s="25" t="s">
        <v>17</v>
      </c>
      <c r="I38" s="25" t="s">
        <v>17</v>
      </c>
      <c r="J38" s="25" t="s">
        <v>17</v>
      </c>
      <c r="K38" s="25" t="s">
        <v>17</v>
      </c>
      <c r="L38" s="25" t="s">
        <v>17</v>
      </c>
    </row>
    <row r="39" spans="1:12" ht="30" customHeight="1" thickBot="1">
      <c r="A39" s="114">
        <v>1011020</v>
      </c>
      <c r="B39" s="27">
        <v>602200</v>
      </c>
      <c r="C39" s="26" t="s">
        <v>31</v>
      </c>
      <c r="D39" s="25" t="s">
        <v>17</v>
      </c>
      <c r="E39" s="125"/>
      <c r="F39" s="25"/>
      <c r="G39" s="25" t="s">
        <v>17</v>
      </c>
      <c r="H39" s="25" t="s">
        <v>17</v>
      </c>
      <c r="I39" s="25" t="s">
        <v>17</v>
      </c>
      <c r="J39" s="25" t="s">
        <v>17</v>
      </c>
      <c r="K39" s="25" t="s">
        <v>17</v>
      </c>
      <c r="L39" s="25" t="s">
        <v>17</v>
      </c>
    </row>
    <row r="40" spans="1:12" ht="18.75" customHeight="1" thickBot="1">
      <c r="A40" s="30"/>
      <c r="B40" s="30"/>
      <c r="C40" s="26" t="s">
        <v>32</v>
      </c>
      <c r="D40" s="79">
        <f>D27</f>
        <v>128187.47</v>
      </c>
      <c r="E40" s="162">
        <f>'шк. (6-7)'!D25</f>
        <v>17204.45</v>
      </c>
      <c r="F40" s="79">
        <f>D40+E40</f>
        <v>145391.92</v>
      </c>
      <c r="G40" s="79">
        <f>G27</f>
        <v>115527.04000000002</v>
      </c>
      <c r="H40" s="25">
        <v>8102.7</v>
      </c>
      <c r="I40" s="79">
        <f>G40+H40</f>
        <v>123629.74000000002</v>
      </c>
      <c r="J40" s="79">
        <f>J27</f>
        <v>169862.73</v>
      </c>
      <c r="K40" s="25">
        <f>K36+K32+K30</f>
        <v>9536.900000000001</v>
      </c>
      <c r="L40" s="79">
        <f>J40+K40</f>
        <v>179399.63</v>
      </c>
    </row>
    <row r="41" spans="1:2" ht="14.25">
      <c r="A41" s="1"/>
      <c r="B41" s="1"/>
    </row>
    <row r="42" spans="1:9" ht="29.25" customHeight="1" thickBot="1">
      <c r="A42" s="1"/>
      <c r="B42" s="1" t="s">
        <v>252</v>
      </c>
      <c r="I42" s="1" t="s">
        <v>33</v>
      </c>
    </row>
    <row r="43" spans="1:9" ht="13.5" thickBot="1">
      <c r="A43" s="218" t="s">
        <v>8</v>
      </c>
      <c r="B43" s="218" t="s">
        <v>8</v>
      </c>
      <c r="C43" s="230" t="s">
        <v>9</v>
      </c>
      <c r="D43" s="233" t="s">
        <v>200</v>
      </c>
      <c r="E43" s="234"/>
      <c r="F43" s="235"/>
      <c r="G43" s="233" t="s">
        <v>218</v>
      </c>
      <c r="H43" s="234"/>
      <c r="I43" s="235"/>
    </row>
    <row r="44" spans="1:9" ht="12.75">
      <c r="A44" s="219"/>
      <c r="B44" s="219"/>
      <c r="C44" s="231"/>
      <c r="D44" s="224" t="s">
        <v>10</v>
      </c>
      <c r="E44" s="224" t="s">
        <v>11</v>
      </c>
      <c r="F44" s="5" t="s">
        <v>12</v>
      </c>
      <c r="G44" s="224" t="s">
        <v>10</v>
      </c>
      <c r="H44" s="224" t="s">
        <v>11</v>
      </c>
      <c r="I44" s="5" t="s">
        <v>12</v>
      </c>
    </row>
    <row r="45" spans="1:9" ht="13.5" thickBot="1">
      <c r="A45" s="220"/>
      <c r="B45" s="220"/>
      <c r="C45" s="232"/>
      <c r="D45" s="225"/>
      <c r="E45" s="225"/>
      <c r="F45" s="19" t="s">
        <v>13</v>
      </c>
      <c r="G45" s="225"/>
      <c r="H45" s="225"/>
      <c r="I45" s="19" t="s">
        <v>14</v>
      </c>
    </row>
    <row r="46" spans="1:9" ht="13.5" thickBot="1">
      <c r="A46" s="20">
        <v>1</v>
      </c>
      <c r="B46" s="20">
        <v>1</v>
      </c>
      <c r="C46" s="147">
        <v>2</v>
      </c>
      <c r="D46" s="51">
        <v>3</v>
      </c>
      <c r="E46" s="51">
        <v>4</v>
      </c>
      <c r="F46" s="51">
        <v>5</v>
      </c>
      <c r="G46" s="51">
        <v>6</v>
      </c>
      <c r="H46" s="51">
        <v>7</v>
      </c>
      <c r="I46" s="51">
        <v>8</v>
      </c>
    </row>
    <row r="47" spans="1:9" ht="13.5" thickBot="1">
      <c r="A47" s="146">
        <v>1011020</v>
      </c>
      <c r="B47" s="146"/>
      <c r="C47" s="148" t="s">
        <v>34</v>
      </c>
      <c r="D47" s="149">
        <f>'шк. (6-7)'!C25</f>
        <v>128187.47</v>
      </c>
      <c r="E47" s="150"/>
      <c r="F47" s="151">
        <f>D47+E47</f>
        <v>128187.47</v>
      </c>
      <c r="G47" s="151">
        <f>'шк. (6-7)'!F25</f>
        <v>115527.04000000002</v>
      </c>
      <c r="H47" s="150"/>
      <c r="I47" s="152">
        <f>G47+H47</f>
        <v>115527.04000000002</v>
      </c>
    </row>
    <row r="48" spans="1:9" ht="24.75" thickBot="1">
      <c r="A48" s="146">
        <v>1011020</v>
      </c>
      <c r="B48" s="153">
        <v>25010100</v>
      </c>
      <c r="C48" s="148" t="s">
        <v>18</v>
      </c>
      <c r="D48" s="154" t="s">
        <v>17</v>
      </c>
      <c r="E48" s="150"/>
      <c r="F48" s="150"/>
      <c r="G48" s="150" t="s">
        <v>17</v>
      </c>
      <c r="H48" s="150"/>
      <c r="I48" s="155"/>
    </row>
    <row r="49" spans="1:9" ht="24.75" thickBot="1">
      <c r="A49" s="146">
        <v>1011020</v>
      </c>
      <c r="B49" s="86">
        <v>25010200</v>
      </c>
      <c r="C49" s="143" t="s">
        <v>19</v>
      </c>
      <c r="D49" s="156" t="s">
        <v>17</v>
      </c>
      <c r="E49" s="157"/>
      <c r="F49" s="157"/>
      <c r="G49" s="157" t="s">
        <v>17</v>
      </c>
      <c r="H49" s="157"/>
      <c r="I49" s="158"/>
    </row>
    <row r="50" spans="1:9" ht="13.5" thickBot="1">
      <c r="A50" s="146">
        <v>1011020</v>
      </c>
      <c r="B50" s="88">
        <v>25010300</v>
      </c>
      <c r="C50" s="148" t="s">
        <v>20</v>
      </c>
      <c r="D50" s="154" t="s">
        <v>17</v>
      </c>
      <c r="E50" s="150">
        <v>427.9</v>
      </c>
      <c r="F50" s="150">
        <f>E50</f>
        <v>427.9</v>
      </c>
      <c r="G50" s="150" t="s">
        <v>17</v>
      </c>
      <c r="H50" s="150">
        <v>470.7</v>
      </c>
      <c r="I50" s="155">
        <f>H50</f>
        <v>470.7</v>
      </c>
    </row>
    <row r="51" spans="1:9" ht="24" customHeight="1" thickBot="1">
      <c r="A51" s="146">
        <v>1011020</v>
      </c>
      <c r="B51" s="27">
        <v>25010400</v>
      </c>
      <c r="C51" s="143" t="s">
        <v>21</v>
      </c>
      <c r="D51" s="156" t="s">
        <v>17</v>
      </c>
      <c r="E51" s="157"/>
      <c r="F51" s="157"/>
      <c r="G51" s="157" t="s">
        <v>17</v>
      </c>
      <c r="H51" s="157"/>
      <c r="I51" s="158"/>
    </row>
    <row r="52" spans="1:9" ht="13.5" thickBot="1">
      <c r="A52" s="146">
        <v>1011020</v>
      </c>
      <c r="B52" s="88">
        <v>25020100</v>
      </c>
      <c r="C52" s="159" t="s">
        <v>22</v>
      </c>
      <c r="D52" s="154" t="s">
        <v>17</v>
      </c>
      <c r="E52" s="150">
        <v>730.5</v>
      </c>
      <c r="F52" s="150">
        <f>E52</f>
        <v>730.5</v>
      </c>
      <c r="G52" s="150" t="s">
        <v>17</v>
      </c>
      <c r="H52" s="150">
        <v>803</v>
      </c>
      <c r="I52" s="155">
        <f>H52</f>
        <v>803</v>
      </c>
    </row>
    <row r="53" spans="1:9" ht="36.75" thickBot="1">
      <c r="A53" s="146">
        <v>1011020</v>
      </c>
      <c r="B53" s="27">
        <v>25020200</v>
      </c>
      <c r="C53" s="160" t="s">
        <v>23</v>
      </c>
      <c r="D53" s="156" t="s">
        <v>17</v>
      </c>
      <c r="E53" s="157"/>
      <c r="F53" s="157"/>
      <c r="G53" s="157" t="s">
        <v>17</v>
      </c>
      <c r="H53" s="157"/>
      <c r="I53" s="158"/>
    </row>
    <row r="54" spans="1:9" ht="60.75" thickBot="1">
      <c r="A54" s="146">
        <v>1011020</v>
      </c>
      <c r="B54" s="88">
        <v>25020300</v>
      </c>
      <c r="C54" s="159" t="s">
        <v>24</v>
      </c>
      <c r="D54" s="154" t="s">
        <v>17</v>
      </c>
      <c r="E54" s="150"/>
      <c r="F54" s="150"/>
      <c r="G54" s="150"/>
      <c r="H54" s="150"/>
      <c r="I54" s="155"/>
    </row>
    <row r="55" spans="1:9" ht="28.5" customHeight="1" thickBot="1">
      <c r="A55" s="146">
        <v>1011020</v>
      </c>
      <c r="B55" s="27">
        <v>401201</v>
      </c>
      <c r="C55" s="144" t="s">
        <v>253</v>
      </c>
      <c r="D55" s="156" t="s">
        <v>17</v>
      </c>
      <c r="E55" s="157"/>
      <c r="F55" s="157"/>
      <c r="G55" s="157" t="s">
        <v>17</v>
      </c>
      <c r="H55" s="157"/>
      <c r="I55" s="158"/>
    </row>
    <row r="56" spans="1:9" ht="13.5" thickBot="1">
      <c r="A56" s="146">
        <v>1011020</v>
      </c>
      <c r="B56" s="28" t="s">
        <v>26</v>
      </c>
      <c r="C56" s="144" t="s">
        <v>27</v>
      </c>
      <c r="D56" s="154" t="s">
        <v>17</v>
      </c>
      <c r="E56" s="150">
        <v>9520</v>
      </c>
      <c r="F56" s="150">
        <f>E56</f>
        <v>9520</v>
      </c>
      <c r="G56" s="150" t="s">
        <v>17</v>
      </c>
      <c r="H56" s="150">
        <v>10475</v>
      </c>
      <c r="I56" s="155">
        <f>H56</f>
        <v>10475</v>
      </c>
    </row>
    <row r="57" spans="1:9" ht="24.75" thickBot="1">
      <c r="A57" s="146">
        <v>1011020</v>
      </c>
      <c r="B57" s="28">
        <v>602400</v>
      </c>
      <c r="C57" s="144" t="s">
        <v>254</v>
      </c>
      <c r="D57" s="156" t="s">
        <v>17</v>
      </c>
      <c r="E57" s="157"/>
      <c r="F57" s="157"/>
      <c r="G57" s="157" t="s">
        <v>17</v>
      </c>
      <c r="H57" s="157"/>
      <c r="I57" s="158"/>
    </row>
    <row r="58" spans="1:9" ht="13.5" thickBot="1">
      <c r="A58" s="12"/>
      <c r="B58" s="12"/>
      <c r="C58" s="145" t="s">
        <v>2</v>
      </c>
      <c r="D58" s="149">
        <f>D47</f>
        <v>128187.47</v>
      </c>
      <c r="E58" s="150">
        <f>SUM(E49:E57)</f>
        <v>10678.4</v>
      </c>
      <c r="F58" s="151">
        <f>D58+E58</f>
        <v>138865.87</v>
      </c>
      <c r="G58" s="151">
        <f>G47</f>
        <v>115527.04000000002</v>
      </c>
      <c r="H58" s="150">
        <f>SUM(H49:H56)</f>
        <v>11748.7</v>
      </c>
      <c r="I58" s="152">
        <f>G58+H58</f>
        <v>127275.74000000002</v>
      </c>
    </row>
    <row r="59" spans="1:9" ht="14.25">
      <c r="A59" s="17"/>
      <c r="B59" s="17"/>
      <c r="D59" s="117"/>
      <c r="E59" s="117"/>
      <c r="F59" s="117"/>
      <c r="G59" s="117"/>
      <c r="H59" s="117"/>
      <c r="I59" s="117"/>
    </row>
    <row r="60" spans="4:9" ht="12.75">
      <c r="D60" s="118"/>
      <c r="E60" s="117"/>
      <c r="F60" s="118"/>
      <c r="G60" s="118"/>
      <c r="H60" s="117"/>
      <c r="I60" s="118"/>
    </row>
  </sheetData>
  <sheetProtection/>
  <mergeCells count="45">
    <mergeCell ref="A8:L8"/>
    <mergeCell ref="A9:L9"/>
    <mergeCell ref="A10:L10"/>
    <mergeCell ref="A21:L21"/>
    <mergeCell ref="A20:L20"/>
    <mergeCell ref="A13:L13"/>
    <mergeCell ref="A14:L14"/>
    <mergeCell ref="A15:L15"/>
    <mergeCell ref="A16:L16"/>
    <mergeCell ref="A17:L17"/>
    <mergeCell ref="A4:L4"/>
    <mergeCell ref="A6:L6"/>
    <mergeCell ref="A7:K7"/>
    <mergeCell ref="A5:L5"/>
    <mergeCell ref="J24:J25"/>
    <mergeCell ref="K24:K25"/>
    <mergeCell ref="A1:L1"/>
    <mergeCell ref="A2:L2"/>
    <mergeCell ref="A3:L3"/>
    <mergeCell ref="A23:A25"/>
    <mergeCell ref="C23:C25"/>
    <mergeCell ref="D23:F23"/>
    <mergeCell ref="G23:I23"/>
    <mergeCell ref="J23:L23"/>
    <mergeCell ref="C43:C45"/>
    <mergeCell ref="D43:F43"/>
    <mergeCell ref="G43:I43"/>
    <mergeCell ref="D44:D45"/>
    <mergeCell ref="H44:H45"/>
    <mergeCell ref="E44:E45"/>
    <mergeCell ref="G44:G45"/>
    <mergeCell ref="T11:AH11"/>
    <mergeCell ref="T12:AH12"/>
    <mergeCell ref="A11:L11"/>
    <mergeCell ref="A12:L12"/>
    <mergeCell ref="B23:B25"/>
    <mergeCell ref="B43:B45"/>
    <mergeCell ref="T18:AH18"/>
    <mergeCell ref="A18:L18"/>
    <mergeCell ref="A19:L19"/>
    <mergeCell ref="D24:D25"/>
    <mergeCell ref="E24:E25"/>
    <mergeCell ref="G24:G25"/>
    <mergeCell ref="H24:H25"/>
    <mergeCell ref="A43:A45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2" r:id="rId1"/>
  <rowBreaks count="2" manualBreakCount="2">
    <brk id="20" max="10" man="1"/>
    <brk id="58" max="10" man="1"/>
  </rowBreaks>
  <colBreaks count="2" manualBreakCount="2">
    <brk id="12" max="48" man="1"/>
    <brk id="13" max="2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SheetLayoutView="100" zoomScalePageLayoutView="0" workbookViewId="0" topLeftCell="A1">
      <selection activeCell="A2" sqref="A2:K2"/>
    </sheetView>
  </sheetViews>
  <sheetFormatPr defaultColWidth="9.00390625" defaultRowHeight="12.75"/>
  <cols>
    <col min="1" max="1" width="9.875" style="0" customWidth="1"/>
    <col min="2" max="2" width="25.125" style="0" bestFit="1" customWidth="1"/>
    <col min="11" max="11" width="15.25390625" style="0" customWidth="1"/>
  </cols>
  <sheetData>
    <row r="1" spans="1:11" ht="27.75" customHeight="1">
      <c r="A1" s="241" t="s">
        <v>255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5" thickBot="1">
      <c r="A2" s="242" t="s">
        <v>256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3.5" thickBot="1">
      <c r="A3" s="214" t="s">
        <v>35</v>
      </c>
      <c r="B3" s="181" t="s">
        <v>36</v>
      </c>
      <c r="C3" s="233" t="s">
        <v>215</v>
      </c>
      <c r="D3" s="234"/>
      <c r="E3" s="235"/>
      <c r="F3" s="233" t="s">
        <v>219</v>
      </c>
      <c r="G3" s="234"/>
      <c r="H3" s="235"/>
      <c r="I3" s="233" t="s">
        <v>220</v>
      </c>
      <c r="J3" s="234"/>
      <c r="K3" s="235"/>
    </row>
    <row r="4" spans="1:11" ht="12.75">
      <c r="A4" s="179"/>
      <c r="B4" s="175"/>
      <c r="C4" s="224" t="s">
        <v>10</v>
      </c>
      <c r="D4" s="224" t="s">
        <v>11</v>
      </c>
      <c r="E4" s="5" t="s">
        <v>12</v>
      </c>
      <c r="F4" s="224" t="s">
        <v>10</v>
      </c>
      <c r="G4" s="224" t="s">
        <v>11</v>
      </c>
      <c r="H4" s="5" t="s">
        <v>12</v>
      </c>
      <c r="I4" s="224" t="s">
        <v>10</v>
      </c>
      <c r="J4" s="224" t="s">
        <v>11</v>
      </c>
      <c r="K4" s="3" t="s">
        <v>12</v>
      </c>
    </row>
    <row r="5" spans="1:11" ht="13.5" thickBot="1">
      <c r="A5" s="180"/>
      <c r="B5" s="176"/>
      <c r="C5" s="225"/>
      <c r="D5" s="225"/>
      <c r="E5" s="19" t="s">
        <v>13</v>
      </c>
      <c r="F5" s="225"/>
      <c r="G5" s="225"/>
      <c r="H5" s="19" t="s">
        <v>14</v>
      </c>
      <c r="I5" s="225"/>
      <c r="J5" s="225"/>
      <c r="K5" s="12" t="s">
        <v>15</v>
      </c>
    </row>
    <row r="6" spans="1:11" ht="13.5" thickBot="1">
      <c r="A6" s="39">
        <v>1</v>
      </c>
      <c r="B6" s="21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40">
        <v>9</v>
      </c>
      <c r="J6" s="6">
        <v>10</v>
      </c>
      <c r="K6" s="81">
        <v>11</v>
      </c>
    </row>
    <row r="7" spans="1:11" ht="13.5" thickBot="1">
      <c r="A7" s="78">
        <v>-2110</v>
      </c>
      <c r="B7" s="23" t="s">
        <v>113</v>
      </c>
      <c r="C7" s="119">
        <v>67349.31</v>
      </c>
      <c r="D7" s="132">
        <v>0</v>
      </c>
      <c r="E7" s="119">
        <f>C7+D7</f>
        <v>67349.31</v>
      </c>
      <c r="F7" s="119">
        <v>72446.78</v>
      </c>
      <c r="G7" s="132">
        <v>0</v>
      </c>
      <c r="H7" s="119">
        <f>F7+G7</f>
        <v>72446.78</v>
      </c>
      <c r="I7" s="120">
        <v>119410.66</v>
      </c>
      <c r="J7" s="121">
        <v>0</v>
      </c>
      <c r="K7" s="122">
        <f>I7+J7</f>
        <v>119410.66</v>
      </c>
    </row>
    <row r="8" spans="1:11" ht="13.5" thickBot="1">
      <c r="A8" s="27">
        <v>-2120</v>
      </c>
      <c r="B8" s="85" t="s">
        <v>114</v>
      </c>
      <c r="C8" s="119">
        <v>24447.37</v>
      </c>
      <c r="D8" s="119">
        <v>0</v>
      </c>
      <c r="E8" s="119">
        <f aca="true" t="shared" si="0" ref="E8:E24">C8+D8</f>
        <v>24447.37</v>
      </c>
      <c r="F8" s="119">
        <v>16286.1</v>
      </c>
      <c r="G8" s="119">
        <v>0</v>
      </c>
      <c r="H8" s="119">
        <f aca="true" t="shared" si="1" ref="H8:H24">F8+G8</f>
        <v>16286.1</v>
      </c>
      <c r="I8" s="120">
        <f>I7*0.22</f>
        <v>26270.3452</v>
      </c>
      <c r="J8" s="123">
        <v>0</v>
      </c>
      <c r="K8" s="122">
        <f aca="true" t="shared" si="2" ref="K8:K24">I8+J8</f>
        <v>26270.3452</v>
      </c>
    </row>
    <row r="9" spans="1:11" ht="36.75" customHeight="1" thickBot="1">
      <c r="A9" s="88">
        <v>-2210</v>
      </c>
      <c r="B9" s="89" t="s">
        <v>125</v>
      </c>
      <c r="C9" s="119">
        <v>6085.32</v>
      </c>
      <c r="D9" s="119">
        <v>736.06</v>
      </c>
      <c r="E9" s="119">
        <f t="shared" si="0"/>
        <v>6821.379999999999</v>
      </c>
      <c r="F9" s="119">
        <v>8920.9</v>
      </c>
      <c r="G9" s="123">
        <v>897.36</v>
      </c>
      <c r="H9" s="119">
        <f t="shared" si="1"/>
        <v>9818.26</v>
      </c>
      <c r="I9" s="120">
        <v>8921.24</v>
      </c>
      <c r="J9" s="123">
        <v>102.3</v>
      </c>
      <c r="K9" s="122">
        <f t="shared" si="2"/>
        <v>9023.539999999999</v>
      </c>
    </row>
    <row r="10" spans="1:11" ht="24.75" thickBot="1">
      <c r="A10" s="88">
        <v>-2220</v>
      </c>
      <c r="B10" s="90" t="s">
        <v>126</v>
      </c>
      <c r="C10" s="119">
        <v>67.8</v>
      </c>
      <c r="D10" s="119">
        <v>0</v>
      </c>
      <c r="E10" s="119">
        <f t="shared" si="0"/>
        <v>67.8</v>
      </c>
      <c r="F10" s="119">
        <v>77.6</v>
      </c>
      <c r="G10" s="123">
        <v>0</v>
      </c>
      <c r="H10" s="119">
        <f t="shared" si="1"/>
        <v>77.6</v>
      </c>
      <c r="I10" s="120">
        <v>98.3</v>
      </c>
      <c r="J10" s="123">
        <v>0</v>
      </c>
      <c r="K10" s="122">
        <f t="shared" si="2"/>
        <v>98.3</v>
      </c>
    </row>
    <row r="11" spans="1:11" ht="13.5" thickBot="1">
      <c r="A11" s="88">
        <v>-2230</v>
      </c>
      <c r="B11" s="91" t="s">
        <v>127</v>
      </c>
      <c r="C11" s="119">
        <v>10468</v>
      </c>
      <c r="D11" s="119">
        <v>15.88</v>
      </c>
      <c r="E11" s="119">
        <f t="shared" si="0"/>
        <v>10483.88</v>
      </c>
      <c r="F11" s="119">
        <v>1857.93</v>
      </c>
      <c r="G11" s="123">
        <v>21.33</v>
      </c>
      <c r="H11" s="119">
        <f t="shared" si="1"/>
        <v>1879.26</v>
      </c>
      <c r="I11" s="120">
        <v>0</v>
      </c>
      <c r="J11" s="123">
        <v>0</v>
      </c>
      <c r="K11" s="122">
        <f t="shared" si="2"/>
        <v>0</v>
      </c>
    </row>
    <row r="12" spans="1:11" ht="24.75" thickBot="1">
      <c r="A12" s="88">
        <v>-2240</v>
      </c>
      <c r="B12" s="90" t="s">
        <v>128</v>
      </c>
      <c r="C12" s="119">
        <v>4278.95</v>
      </c>
      <c r="D12" s="119">
        <v>194.17</v>
      </c>
      <c r="E12" s="119">
        <f t="shared" si="0"/>
        <v>4473.12</v>
      </c>
      <c r="F12" s="119">
        <v>3918.33</v>
      </c>
      <c r="G12" s="123">
        <v>123.42</v>
      </c>
      <c r="H12" s="119">
        <f t="shared" si="1"/>
        <v>4041.75</v>
      </c>
      <c r="I12" s="120">
        <v>4000.07</v>
      </c>
      <c r="J12" s="123">
        <v>51</v>
      </c>
      <c r="K12" s="122">
        <f t="shared" si="2"/>
        <v>4051.07</v>
      </c>
    </row>
    <row r="13" spans="1:11" ht="13.5" thickBot="1">
      <c r="A13" s="88">
        <v>2800</v>
      </c>
      <c r="B13" s="91" t="s">
        <v>129</v>
      </c>
      <c r="C13" s="119">
        <v>437.9</v>
      </c>
      <c r="D13" s="119">
        <v>10</v>
      </c>
      <c r="E13" s="119">
        <f t="shared" si="0"/>
        <v>447.9</v>
      </c>
      <c r="F13" s="119">
        <v>129.08</v>
      </c>
      <c r="G13" s="123">
        <v>20</v>
      </c>
      <c r="H13" s="119">
        <f t="shared" si="1"/>
        <v>149.08</v>
      </c>
      <c r="I13" s="120">
        <v>175</v>
      </c>
      <c r="J13" s="123">
        <v>10</v>
      </c>
      <c r="K13" s="122">
        <f t="shared" si="2"/>
        <v>185</v>
      </c>
    </row>
    <row r="14" spans="1:11" ht="13.5" thickBot="1">
      <c r="A14" s="88">
        <v>-2250</v>
      </c>
      <c r="B14" s="90" t="s">
        <v>115</v>
      </c>
      <c r="C14" s="119">
        <v>61.1</v>
      </c>
      <c r="D14" s="119">
        <v>0</v>
      </c>
      <c r="E14" s="119">
        <f t="shared" si="0"/>
        <v>61.1</v>
      </c>
      <c r="F14" s="119">
        <v>56.85</v>
      </c>
      <c r="G14" s="123">
        <v>0</v>
      </c>
      <c r="H14" s="119">
        <f t="shared" si="1"/>
        <v>56.85</v>
      </c>
      <c r="I14" s="120">
        <v>59.7</v>
      </c>
      <c r="J14" s="123">
        <v>0</v>
      </c>
      <c r="K14" s="122">
        <f t="shared" si="2"/>
        <v>59.7</v>
      </c>
    </row>
    <row r="15" spans="1:11" ht="13.5" thickBot="1">
      <c r="A15" s="88">
        <v>-2271</v>
      </c>
      <c r="B15" s="92" t="s">
        <v>130</v>
      </c>
      <c r="C15" s="119">
        <v>5101.77</v>
      </c>
      <c r="D15" s="119">
        <v>0</v>
      </c>
      <c r="E15" s="119">
        <f t="shared" si="0"/>
        <v>5101.77</v>
      </c>
      <c r="F15" s="119">
        <v>2762.15</v>
      </c>
      <c r="G15" s="123">
        <v>0</v>
      </c>
      <c r="H15" s="119">
        <f t="shared" si="1"/>
        <v>2762.15</v>
      </c>
      <c r="I15" s="120">
        <v>2981.5</v>
      </c>
      <c r="J15" s="123">
        <v>0</v>
      </c>
      <c r="K15" s="122">
        <f t="shared" si="2"/>
        <v>2981.5</v>
      </c>
    </row>
    <row r="16" spans="1:11" ht="24.75" thickBot="1">
      <c r="A16" s="88">
        <v>-2272</v>
      </c>
      <c r="B16" s="93" t="s">
        <v>131</v>
      </c>
      <c r="C16" s="119">
        <v>269.6</v>
      </c>
      <c r="D16" s="119">
        <v>0</v>
      </c>
      <c r="E16" s="119">
        <f t="shared" si="0"/>
        <v>269.6</v>
      </c>
      <c r="F16" s="119">
        <v>168.07</v>
      </c>
      <c r="G16" s="123">
        <v>0</v>
      </c>
      <c r="H16" s="119">
        <f t="shared" si="1"/>
        <v>168.07</v>
      </c>
      <c r="I16" s="120">
        <v>139.06</v>
      </c>
      <c r="J16" s="123">
        <v>0</v>
      </c>
      <c r="K16" s="122">
        <f t="shared" si="2"/>
        <v>139.06</v>
      </c>
    </row>
    <row r="17" spans="1:11" ht="13.5" thickBot="1">
      <c r="A17" s="88">
        <v>-2273</v>
      </c>
      <c r="B17" s="92" t="s">
        <v>132</v>
      </c>
      <c r="C17" s="119">
        <v>1649.25</v>
      </c>
      <c r="D17" s="119">
        <v>0</v>
      </c>
      <c r="E17" s="119">
        <f t="shared" si="0"/>
        <v>1649.25</v>
      </c>
      <c r="F17" s="119">
        <v>1548.49</v>
      </c>
      <c r="G17" s="123">
        <v>0</v>
      </c>
      <c r="H17" s="119">
        <f t="shared" si="1"/>
        <v>1548.49</v>
      </c>
      <c r="I17" s="120">
        <v>1796.12</v>
      </c>
      <c r="J17" s="123">
        <v>0</v>
      </c>
      <c r="K17" s="122">
        <f t="shared" si="2"/>
        <v>1796.12</v>
      </c>
    </row>
    <row r="18" spans="1:11" ht="13.5" thickBot="1">
      <c r="A18" s="88">
        <v>-2274</v>
      </c>
      <c r="B18" s="93" t="s">
        <v>133</v>
      </c>
      <c r="C18" s="119">
        <v>6515.34</v>
      </c>
      <c r="D18" s="119">
        <v>0</v>
      </c>
      <c r="E18" s="119">
        <f t="shared" si="0"/>
        <v>6515.34</v>
      </c>
      <c r="F18" s="119">
        <v>5066.16</v>
      </c>
      <c r="G18" s="123">
        <v>0</v>
      </c>
      <c r="H18" s="119">
        <f t="shared" si="1"/>
        <v>5066.16</v>
      </c>
      <c r="I18" s="120">
        <v>4243.13</v>
      </c>
      <c r="J18" s="123">
        <v>0</v>
      </c>
      <c r="K18" s="122">
        <f t="shared" si="2"/>
        <v>4243.13</v>
      </c>
    </row>
    <row r="19" spans="1:11" ht="13.5" thickBot="1">
      <c r="A19" s="88">
        <v>-2275</v>
      </c>
      <c r="B19" s="93" t="s">
        <v>201</v>
      </c>
      <c r="C19" s="119">
        <v>1328.06</v>
      </c>
      <c r="D19" s="119">
        <v>0</v>
      </c>
      <c r="E19" s="119">
        <f t="shared" si="0"/>
        <v>1328.06</v>
      </c>
      <c r="F19" s="119">
        <v>2264.6</v>
      </c>
      <c r="G19" s="123">
        <v>0</v>
      </c>
      <c r="H19" s="119">
        <f t="shared" si="1"/>
        <v>2264.6</v>
      </c>
      <c r="I19" s="120">
        <v>1767.6</v>
      </c>
      <c r="J19" s="123">
        <v>0</v>
      </c>
      <c r="K19" s="122">
        <f t="shared" si="2"/>
        <v>1767.6</v>
      </c>
    </row>
    <row r="20" spans="1:11" ht="13.5" thickBot="1">
      <c r="A20" s="88">
        <v>2700</v>
      </c>
      <c r="B20" s="92" t="s">
        <v>202</v>
      </c>
      <c r="C20" s="119">
        <v>127.7</v>
      </c>
      <c r="D20" s="119">
        <v>0</v>
      </c>
      <c r="E20" s="119">
        <f>C20+D20</f>
        <v>127.7</v>
      </c>
      <c r="F20" s="119">
        <v>18</v>
      </c>
      <c r="G20" s="123">
        <v>0</v>
      </c>
      <c r="H20" s="119">
        <f>F20+G20</f>
        <v>18</v>
      </c>
      <c r="I20" s="120">
        <v>0</v>
      </c>
      <c r="J20" s="123">
        <v>0</v>
      </c>
      <c r="K20" s="122">
        <f>I20+J20</f>
        <v>0</v>
      </c>
    </row>
    <row r="21" spans="1:11" ht="36.75" thickBot="1">
      <c r="A21" s="88">
        <v>-3110</v>
      </c>
      <c r="B21" s="95" t="s">
        <v>118</v>
      </c>
      <c r="C21" s="119">
        <v>0</v>
      </c>
      <c r="D21" s="119">
        <v>4237.89</v>
      </c>
      <c r="E21" s="119">
        <f t="shared" si="0"/>
        <v>4237.89</v>
      </c>
      <c r="F21" s="119">
        <v>0</v>
      </c>
      <c r="G21" s="123">
        <v>7586.3</v>
      </c>
      <c r="H21" s="119">
        <f t="shared" si="1"/>
        <v>7586.3</v>
      </c>
      <c r="I21" s="120">
        <v>0</v>
      </c>
      <c r="J21" s="123">
        <v>92.5</v>
      </c>
      <c r="K21" s="122">
        <f t="shared" si="2"/>
        <v>92.5</v>
      </c>
    </row>
    <row r="22" spans="1:11" ht="24.75" thickBot="1">
      <c r="A22" s="88">
        <v>3122</v>
      </c>
      <c r="B22" s="96" t="s">
        <v>198</v>
      </c>
      <c r="C22" s="119">
        <v>0</v>
      </c>
      <c r="D22" s="119">
        <v>1805.89</v>
      </c>
      <c r="E22" s="119">
        <f t="shared" si="0"/>
        <v>1805.89</v>
      </c>
      <c r="F22" s="119">
        <v>0</v>
      </c>
      <c r="G22" s="123">
        <v>8538.4</v>
      </c>
      <c r="H22" s="119">
        <f t="shared" si="1"/>
        <v>8538.4</v>
      </c>
      <c r="I22" s="120">
        <v>0</v>
      </c>
      <c r="J22" s="123">
        <v>0</v>
      </c>
      <c r="K22" s="122">
        <f t="shared" si="2"/>
        <v>0</v>
      </c>
    </row>
    <row r="23" spans="1:11" ht="13.5" thickBot="1">
      <c r="A23" s="88">
        <v>-3142</v>
      </c>
      <c r="B23" s="97" t="s">
        <v>136</v>
      </c>
      <c r="C23" s="119">
        <v>0</v>
      </c>
      <c r="D23" s="119">
        <v>411.13</v>
      </c>
      <c r="E23" s="119">
        <f t="shared" si="0"/>
        <v>411.13</v>
      </c>
      <c r="F23" s="119">
        <v>0</v>
      </c>
      <c r="G23" s="119">
        <v>0</v>
      </c>
      <c r="H23" s="119">
        <f t="shared" si="1"/>
        <v>0</v>
      </c>
      <c r="I23" s="120">
        <v>0</v>
      </c>
      <c r="J23" s="123">
        <v>0</v>
      </c>
      <c r="K23" s="122">
        <f t="shared" si="2"/>
        <v>0</v>
      </c>
    </row>
    <row r="24" spans="1:11" ht="24.75" thickBot="1">
      <c r="A24" s="88">
        <v>-3132</v>
      </c>
      <c r="B24" s="134" t="s">
        <v>135</v>
      </c>
      <c r="C24" s="119">
        <v>0</v>
      </c>
      <c r="D24" s="119">
        <v>9793.43</v>
      </c>
      <c r="E24" s="119">
        <f t="shared" si="0"/>
        <v>9793.43</v>
      </c>
      <c r="F24" s="119">
        <v>0</v>
      </c>
      <c r="G24" s="119">
        <v>11483.66</v>
      </c>
      <c r="H24" s="119">
        <f t="shared" si="1"/>
        <v>11483.66</v>
      </c>
      <c r="I24" s="120">
        <v>0</v>
      </c>
      <c r="J24" s="131">
        <v>0</v>
      </c>
      <c r="K24" s="120">
        <f t="shared" si="2"/>
        <v>0</v>
      </c>
    </row>
    <row r="25" spans="1:11" ht="13.5" thickBot="1">
      <c r="A25" s="27"/>
      <c r="B25" s="26" t="s">
        <v>2</v>
      </c>
      <c r="C25" s="119">
        <f>SUM(C7:C23)</f>
        <v>128187.47</v>
      </c>
      <c r="D25" s="119">
        <f>SUM(D7:D24)</f>
        <v>17204.45</v>
      </c>
      <c r="E25" s="119">
        <v>113929.9</v>
      </c>
      <c r="F25" s="119">
        <f>SUM(F6:F24)</f>
        <v>115527.04000000002</v>
      </c>
      <c r="G25" s="119">
        <f>SUM(G7:G24)</f>
        <v>28670.469999999998</v>
      </c>
      <c r="H25" s="119">
        <v>131323.9</v>
      </c>
      <c r="I25" s="119">
        <f>SUM(I7:I23)</f>
        <v>169862.72520000002</v>
      </c>
      <c r="J25" s="119">
        <f>SUM(J7:J24)</f>
        <v>255.8</v>
      </c>
      <c r="K25" s="119">
        <f>SUM(K7:K24)</f>
        <v>170118.52520000003</v>
      </c>
    </row>
    <row r="26" spans="1:8" ht="15" thickBot="1">
      <c r="A26" s="1" t="s">
        <v>221</v>
      </c>
      <c r="D26" s="133"/>
      <c r="E26" s="133"/>
      <c r="F26" s="133"/>
      <c r="G26" s="133"/>
      <c r="H26" s="133"/>
    </row>
    <row r="27" spans="1:11" ht="13.5" thickBot="1">
      <c r="A27" s="214" t="s">
        <v>37</v>
      </c>
      <c r="B27" s="181" t="s">
        <v>38</v>
      </c>
      <c r="C27" s="233" t="s">
        <v>215</v>
      </c>
      <c r="D27" s="234"/>
      <c r="E27" s="235"/>
      <c r="F27" s="233" t="s">
        <v>216</v>
      </c>
      <c r="G27" s="234"/>
      <c r="H27" s="235"/>
      <c r="I27" s="233" t="s">
        <v>220</v>
      </c>
      <c r="J27" s="234"/>
      <c r="K27" s="235"/>
    </row>
    <row r="28" spans="1:11" ht="12.75">
      <c r="A28" s="179"/>
      <c r="B28" s="175"/>
      <c r="C28" s="224" t="s">
        <v>10</v>
      </c>
      <c r="D28" s="224" t="s">
        <v>11</v>
      </c>
      <c r="E28" s="5" t="s">
        <v>12</v>
      </c>
      <c r="F28" s="224" t="s">
        <v>10</v>
      </c>
      <c r="G28" s="224" t="s">
        <v>11</v>
      </c>
      <c r="H28" s="5" t="s">
        <v>12</v>
      </c>
      <c r="I28" s="224" t="s">
        <v>10</v>
      </c>
      <c r="J28" s="224" t="s">
        <v>11</v>
      </c>
      <c r="K28" s="3" t="s">
        <v>12</v>
      </c>
    </row>
    <row r="29" spans="1:11" ht="13.5" thickBot="1">
      <c r="A29" s="180"/>
      <c r="B29" s="176"/>
      <c r="C29" s="225"/>
      <c r="D29" s="225"/>
      <c r="E29" s="19" t="s">
        <v>13</v>
      </c>
      <c r="F29" s="225"/>
      <c r="G29" s="225"/>
      <c r="H29" s="19" t="s">
        <v>14</v>
      </c>
      <c r="I29" s="225"/>
      <c r="J29" s="225"/>
      <c r="K29" s="12" t="s">
        <v>15</v>
      </c>
    </row>
    <row r="30" spans="1:11" ht="13.5" thickBot="1">
      <c r="A30" s="39">
        <v>1</v>
      </c>
      <c r="B30" s="21">
        <v>2</v>
      </c>
      <c r="C30" s="25">
        <v>3</v>
      </c>
      <c r="D30" s="25">
        <v>4</v>
      </c>
      <c r="E30" s="25">
        <v>5</v>
      </c>
      <c r="F30" s="25">
        <v>6</v>
      </c>
      <c r="G30" s="25">
        <v>7</v>
      </c>
      <c r="H30" s="25">
        <v>8</v>
      </c>
      <c r="I30" s="40">
        <v>9</v>
      </c>
      <c r="J30" s="6">
        <v>10</v>
      </c>
      <c r="K30" s="25">
        <v>11</v>
      </c>
    </row>
    <row r="31" spans="1:11" ht="13.5" thickBot="1">
      <c r="A31" s="41"/>
      <c r="B31" s="23"/>
      <c r="C31" s="26"/>
      <c r="D31" s="26"/>
      <c r="E31" s="26"/>
      <c r="F31" s="26"/>
      <c r="G31" s="26"/>
      <c r="H31" s="26"/>
      <c r="I31" s="40"/>
      <c r="J31" s="9"/>
      <c r="K31" s="26"/>
    </row>
    <row r="32" spans="1:11" ht="13.5" thickBot="1">
      <c r="A32" s="27" t="s">
        <v>26</v>
      </c>
      <c r="B32" s="42"/>
      <c r="C32" s="43"/>
      <c r="D32" s="43"/>
      <c r="E32" s="43"/>
      <c r="F32" s="43"/>
      <c r="G32" s="43"/>
      <c r="H32" s="43"/>
      <c r="I32" s="40"/>
      <c r="J32" s="45"/>
      <c r="K32" s="43"/>
    </row>
    <row r="33" spans="1:11" ht="13.5" thickBot="1">
      <c r="A33" s="27"/>
      <c r="B33" s="26" t="s">
        <v>2</v>
      </c>
      <c r="C33" s="43"/>
      <c r="D33" s="43"/>
      <c r="E33" s="43"/>
      <c r="F33" s="43"/>
      <c r="G33" s="43"/>
      <c r="H33" s="43"/>
      <c r="I33" s="40"/>
      <c r="J33" s="45"/>
      <c r="K33" s="43"/>
    </row>
    <row r="34" ht="15" thickBot="1">
      <c r="A34" s="1" t="s">
        <v>222</v>
      </c>
    </row>
    <row r="35" spans="1:8" ht="13.5" thickBot="1">
      <c r="A35" s="214" t="s">
        <v>35</v>
      </c>
      <c r="B35" s="181" t="s">
        <v>36</v>
      </c>
      <c r="C35" s="233" t="s">
        <v>200</v>
      </c>
      <c r="D35" s="234"/>
      <c r="E35" s="235"/>
      <c r="F35" s="233" t="s">
        <v>218</v>
      </c>
      <c r="G35" s="234"/>
      <c r="H35" s="235"/>
    </row>
    <row r="36" spans="1:8" ht="12.75">
      <c r="A36" s="179"/>
      <c r="B36" s="175"/>
      <c r="C36" s="224" t="s">
        <v>10</v>
      </c>
      <c r="D36" s="224" t="s">
        <v>11</v>
      </c>
      <c r="E36" s="5" t="s">
        <v>12</v>
      </c>
      <c r="F36" s="224" t="s">
        <v>10</v>
      </c>
      <c r="G36" s="224" t="s">
        <v>11</v>
      </c>
      <c r="H36" s="5" t="s">
        <v>12</v>
      </c>
    </row>
    <row r="37" spans="1:8" ht="13.5" thickBot="1">
      <c r="A37" s="180"/>
      <c r="B37" s="176"/>
      <c r="C37" s="225"/>
      <c r="D37" s="225"/>
      <c r="E37" s="19" t="s">
        <v>13</v>
      </c>
      <c r="F37" s="225"/>
      <c r="G37" s="225"/>
      <c r="H37" s="19" t="s">
        <v>14</v>
      </c>
    </row>
    <row r="38" spans="1:8" ht="13.5" thickBot="1">
      <c r="A38" s="39">
        <v>1</v>
      </c>
      <c r="B38" s="21">
        <v>2</v>
      </c>
      <c r="C38" s="25">
        <v>3</v>
      </c>
      <c r="D38" s="25">
        <v>4</v>
      </c>
      <c r="E38" s="25">
        <v>5</v>
      </c>
      <c r="F38" s="25">
        <v>6</v>
      </c>
      <c r="G38" s="25">
        <v>7</v>
      </c>
      <c r="H38" s="25">
        <v>8</v>
      </c>
    </row>
    <row r="39" spans="1:8" ht="13.5" thickBot="1">
      <c r="A39" s="78">
        <v>2110</v>
      </c>
      <c r="B39" s="23" t="s">
        <v>113</v>
      </c>
      <c r="C39" s="120">
        <f>I7*1.061</f>
        <v>126694.71025999999</v>
      </c>
      <c r="D39" s="121">
        <v>0</v>
      </c>
      <c r="E39" s="122">
        <f>D39+C39</f>
        <v>126694.71025999999</v>
      </c>
      <c r="F39" s="120">
        <f>C39*1.087</f>
        <v>137717.15005261998</v>
      </c>
      <c r="G39" s="121">
        <v>0</v>
      </c>
      <c r="H39" s="122">
        <f>G39+F39</f>
        <v>137717.15005261998</v>
      </c>
    </row>
    <row r="40" spans="1:8" ht="13.5" thickBot="1">
      <c r="A40" s="27">
        <v>2120</v>
      </c>
      <c r="B40" s="85" t="s">
        <v>114</v>
      </c>
      <c r="C40" s="120">
        <f>C39*0.22</f>
        <v>27872.836257199997</v>
      </c>
      <c r="D40" s="123">
        <v>0</v>
      </c>
      <c r="E40" s="122">
        <f aca="true" t="shared" si="3" ref="E40:E56">D40+C40</f>
        <v>27872.836257199997</v>
      </c>
      <c r="F40" s="120">
        <f>F39*0.22</f>
        <v>30297.773011576395</v>
      </c>
      <c r="G40" s="123">
        <v>0</v>
      </c>
      <c r="H40" s="122">
        <f aca="true" t="shared" si="4" ref="H40:H57">G40+F40</f>
        <v>30297.773011576395</v>
      </c>
    </row>
    <row r="41" spans="1:8" ht="48.75" thickBot="1">
      <c r="A41" s="88">
        <v>2210</v>
      </c>
      <c r="B41" s="89" t="s">
        <v>125</v>
      </c>
      <c r="C41" s="120">
        <f aca="true" t="shared" si="5" ref="C41:C46">I9*1.06</f>
        <v>9456.5144</v>
      </c>
      <c r="D41" s="123">
        <f aca="true" t="shared" si="6" ref="D41:D50">J9*1.061</f>
        <v>108.54029999999999</v>
      </c>
      <c r="E41" s="122">
        <f t="shared" si="3"/>
        <v>9565.0547</v>
      </c>
      <c r="F41" s="120">
        <f>C41*1.087</f>
        <v>10279.2311528</v>
      </c>
      <c r="G41" s="120">
        <f>D41*1.087</f>
        <v>117.98330609999998</v>
      </c>
      <c r="H41" s="122">
        <f t="shared" si="4"/>
        <v>10397.2144589</v>
      </c>
    </row>
    <row r="42" spans="1:8" ht="24.75" thickBot="1">
      <c r="A42" s="88">
        <v>2220</v>
      </c>
      <c r="B42" s="90" t="s">
        <v>126</v>
      </c>
      <c r="C42" s="120">
        <f t="shared" si="5"/>
        <v>104.19800000000001</v>
      </c>
      <c r="D42" s="123">
        <f t="shared" si="6"/>
        <v>0</v>
      </c>
      <c r="E42" s="122">
        <f t="shared" si="3"/>
        <v>104.19800000000001</v>
      </c>
      <c r="F42" s="120">
        <f aca="true" t="shared" si="7" ref="F42:F56">C42*1.087</f>
        <v>113.263226</v>
      </c>
      <c r="G42" s="120">
        <f aca="true" t="shared" si="8" ref="G42:G56">D42*1.087</f>
        <v>0</v>
      </c>
      <c r="H42" s="122">
        <f t="shared" si="4"/>
        <v>113.263226</v>
      </c>
    </row>
    <row r="43" spans="1:8" ht="13.5" thickBot="1">
      <c r="A43" s="88">
        <v>2230</v>
      </c>
      <c r="B43" s="91" t="s">
        <v>127</v>
      </c>
      <c r="C43" s="120">
        <f t="shared" si="5"/>
        <v>0</v>
      </c>
      <c r="D43" s="123">
        <f t="shared" si="6"/>
        <v>0</v>
      </c>
      <c r="E43" s="122">
        <f t="shared" si="3"/>
        <v>0</v>
      </c>
      <c r="F43" s="120">
        <f t="shared" si="7"/>
        <v>0</v>
      </c>
      <c r="G43" s="120">
        <f t="shared" si="8"/>
        <v>0</v>
      </c>
      <c r="H43" s="122">
        <f t="shared" si="4"/>
        <v>0</v>
      </c>
    </row>
    <row r="44" spans="1:8" ht="24.75" thickBot="1">
      <c r="A44" s="88">
        <v>2240</v>
      </c>
      <c r="B44" s="90" t="s">
        <v>128</v>
      </c>
      <c r="C44" s="120">
        <f t="shared" si="5"/>
        <v>4240.0742</v>
      </c>
      <c r="D44" s="123">
        <f t="shared" si="6"/>
        <v>54.111</v>
      </c>
      <c r="E44" s="122">
        <f t="shared" si="3"/>
        <v>4294.1852</v>
      </c>
      <c r="F44" s="120">
        <f t="shared" si="7"/>
        <v>4608.9606554</v>
      </c>
      <c r="G44" s="120">
        <f t="shared" si="8"/>
        <v>58.818656999999995</v>
      </c>
      <c r="H44" s="122">
        <f t="shared" si="4"/>
        <v>4667.7793124</v>
      </c>
    </row>
    <row r="45" spans="1:8" ht="13.5" thickBot="1">
      <c r="A45" s="88">
        <v>2800</v>
      </c>
      <c r="B45" s="91" t="s">
        <v>129</v>
      </c>
      <c r="C45" s="120">
        <f t="shared" si="5"/>
        <v>185.5</v>
      </c>
      <c r="D45" s="123">
        <f t="shared" si="6"/>
        <v>10.61</v>
      </c>
      <c r="E45" s="122">
        <f t="shared" si="3"/>
        <v>196.11</v>
      </c>
      <c r="F45" s="120">
        <f t="shared" si="7"/>
        <v>201.6385</v>
      </c>
      <c r="G45" s="120">
        <f t="shared" si="8"/>
        <v>11.533069999999999</v>
      </c>
      <c r="H45" s="122">
        <f t="shared" si="4"/>
        <v>213.17157</v>
      </c>
    </row>
    <row r="46" spans="1:8" ht="13.5" thickBot="1">
      <c r="A46" s="88">
        <v>2250</v>
      </c>
      <c r="B46" s="90" t="s">
        <v>115</v>
      </c>
      <c r="C46" s="120">
        <f t="shared" si="5"/>
        <v>63.282000000000004</v>
      </c>
      <c r="D46" s="123">
        <f t="shared" si="6"/>
        <v>0</v>
      </c>
      <c r="E46" s="122">
        <f t="shared" si="3"/>
        <v>63.282000000000004</v>
      </c>
      <c r="F46" s="120">
        <f t="shared" si="7"/>
        <v>68.78753400000001</v>
      </c>
      <c r="G46" s="120">
        <f t="shared" si="8"/>
        <v>0</v>
      </c>
      <c r="H46" s="122">
        <f t="shared" si="4"/>
        <v>68.78753400000001</v>
      </c>
    </row>
    <row r="47" spans="1:8" ht="13.5" thickBot="1">
      <c r="A47" s="88">
        <v>2271</v>
      </c>
      <c r="B47" s="92" t="s">
        <v>130</v>
      </c>
      <c r="C47" s="120">
        <f>I15*1.0688</f>
        <v>3186.6272</v>
      </c>
      <c r="D47" s="123">
        <f t="shared" si="6"/>
        <v>0</v>
      </c>
      <c r="E47" s="122">
        <f t="shared" si="3"/>
        <v>3186.6272</v>
      </c>
      <c r="F47" s="120">
        <f aca="true" t="shared" si="9" ref="F47:F52">C47*1.052</f>
        <v>3352.3318144</v>
      </c>
      <c r="G47" s="120">
        <f t="shared" si="8"/>
        <v>0</v>
      </c>
      <c r="H47" s="122">
        <f t="shared" si="4"/>
        <v>3352.3318144</v>
      </c>
    </row>
    <row r="48" spans="1:8" ht="24.75" thickBot="1">
      <c r="A48" s="88">
        <v>2272</v>
      </c>
      <c r="B48" s="93" t="s">
        <v>131</v>
      </c>
      <c r="C48" s="120">
        <f>I16*1.0688</f>
        <v>148.627328</v>
      </c>
      <c r="D48" s="123">
        <f t="shared" si="6"/>
        <v>0</v>
      </c>
      <c r="E48" s="122">
        <f t="shared" si="3"/>
        <v>148.627328</v>
      </c>
      <c r="F48" s="120">
        <f t="shared" si="9"/>
        <v>156.35594905600001</v>
      </c>
      <c r="G48" s="120">
        <f t="shared" si="8"/>
        <v>0</v>
      </c>
      <c r="H48" s="122">
        <f t="shared" si="4"/>
        <v>156.35594905600001</v>
      </c>
    </row>
    <row r="49" spans="1:8" ht="13.5" thickBot="1">
      <c r="A49" s="88">
        <v>2273</v>
      </c>
      <c r="B49" s="92" t="s">
        <v>132</v>
      </c>
      <c r="C49" s="120">
        <f>I17*1.0688</f>
        <v>1919.6930559999998</v>
      </c>
      <c r="D49" s="123">
        <f t="shared" si="6"/>
        <v>0</v>
      </c>
      <c r="E49" s="122">
        <f t="shared" si="3"/>
        <v>1919.6930559999998</v>
      </c>
      <c r="F49" s="120">
        <f t="shared" si="9"/>
        <v>2019.517094912</v>
      </c>
      <c r="G49" s="120">
        <f t="shared" si="8"/>
        <v>0</v>
      </c>
      <c r="H49" s="122">
        <f t="shared" si="4"/>
        <v>2019.517094912</v>
      </c>
    </row>
    <row r="50" spans="1:8" ht="13.5" thickBot="1">
      <c r="A50" s="88">
        <v>2274</v>
      </c>
      <c r="B50" s="93" t="s">
        <v>133</v>
      </c>
      <c r="C50" s="120">
        <f>I18*1.0688</f>
        <v>4535.057344</v>
      </c>
      <c r="D50" s="123">
        <f t="shared" si="6"/>
        <v>0</v>
      </c>
      <c r="E50" s="122">
        <f t="shared" si="3"/>
        <v>4535.057344</v>
      </c>
      <c r="F50" s="120">
        <f t="shared" si="9"/>
        <v>4770.880325888</v>
      </c>
      <c r="G50" s="120">
        <f t="shared" si="8"/>
        <v>0</v>
      </c>
      <c r="H50" s="122">
        <f t="shared" si="4"/>
        <v>4770.880325888</v>
      </c>
    </row>
    <row r="51" spans="1:8" ht="13.5" thickBot="1">
      <c r="A51" s="88">
        <v>2700</v>
      </c>
      <c r="B51" s="92" t="s">
        <v>203</v>
      </c>
      <c r="C51" s="120" t="e">
        <f>#REF!*1.0688</f>
        <v>#REF!</v>
      </c>
      <c r="D51" s="123" t="e">
        <f>#REF!*1.061</f>
        <v>#REF!</v>
      </c>
      <c r="E51" s="122" t="e">
        <f t="shared" si="3"/>
        <v>#REF!</v>
      </c>
      <c r="F51" s="120" t="e">
        <f t="shared" si="9"/>
        <v>#REF!</v>
      </c>
      <c r="G51" s="120" t="e">
        <f t="shared" si="8"/>
        <v>#REF!</v>
      </c>
      <c r="H51" s="122" t="e">
        <f t="shared" si="4"/>
        <v>#REF!</v>
      </c>
    </row>
    <row r="52" spans="1:8" ht="13.5" thickBot="1">
      <c r="A52" s="88">
        <v>2275</v>
      </c>
      <c r="B52" s="93" t="s">
        <v>134</v>
      </c>
      <c r="C52" s="120">
        <f>I19*1.0688</f>
        <v>1889.2108799999999</v>
      </c>
      <c r="D52" s="123">
        <f>J19*1.061</f>
        <v>0</v>
      </c>
      <c r="E52" s="122">
        <f t="shared" si="3"/>
        <v>1889.2108799999999</v>
      </c>
      <c r="F52" s="120">
        <f t="shared" si="9"/>
        <v>1987.44984576</v>
      </c>
      <c r="G52" s="120">
        <f t="shared" si="8"/>
        <v>0</v>
      </c>
      <c r="H52" s="122">
        <f t="shared" si="4"/>
        <v>1987.44984576</v>
      </c>
    </row>
    <row r="53" spans="1:8" ht="13.5" thickBot="1">
      <c r="A53" s="88">
        <v>2282</v>
      </c>
      <c r="B53" s="94" t="s">
        <v>116</v>
      </c>
      <c r="C53" s="120">
        <f>I20*1.06</f>
        <v>0</v>
      </c>
      <c r="D53" s="123">
        <f>J20*1.061</f>
        <v>0</v>
      </c>
      <c r="E53" s="122">
        <f t="shared" si="3"/>
        <v>0</v>
      </c>
      <c r="F53" s="120">
        <f t="shared" si="7"/>
        <v>0</v>
      </c>
      <c r="G53" s="120">
        <f t="shared" si="8"/>
        <v>0</v>
      </c>
      <c r="H53" s="122">
        <f t="shared" si="4"/>
        <v>0</v>
      </c>
    </row>
    <row r="54" spans="1:8" ht="36.75" thickBot="1">
      <c r="A54" s="88">
        <v>3110</v>
      </c>
      <c r="B54" s="95" t="s">
        <v>118</v>
      </c>
      <c r="C54" s="120">
        <f>I21*1.06</f>
        <v>0</v>
      </c>
      <c r="D54" s="123">
        <f>J21*1.061</f>
        <v>98.1425</v>
      </c>
      <c r="E54" s="122">
        <f t="shared" si="3"/>
        <v>98.1425</v>
      </c>
      <c r="F54" s="120">
        <f t="shared" si="7"/>
        <v>0</v>
      </c>
      <c r="G54" s="120">
        <f t="shared" si="8"/>
        <v>106.6808975</v>
      </c>
      <c r="H54" s="122">
        <f t="shared" si="4"/>
        <v>106.6808975</v>
      </c>
    </row>
    <row r="55" spans="1:8" ht="24.75" thickBot="1">
      <c r="A55" s="88">
        <v>3120</v>
      </c>
      <c r="B55" s="96" t="s">
        <v>135</v>
      </c>
      <c r="C55" s="120">
        <f>I22*1.06</f>
        <v>0</v>
      </c>
      <c r="D55" s="123">
        <f>J22*1.061</f>
        <v>0</v>
      </c>
      <c r="E55" s="122">
        <f t="shared" si="3"/>
        <v>0</v>
      </c>
      <c r="F55" s="120">
        <f t="shared" si="7"/>
        <v>0</v>
      </c>
      <c r="G55" s="120">
        <f t="shared" si="8"/>
        <v>0</v>
      </c>
      <c r="H55" s="122">
        <f t="shared" si="4"/>
        <v>0</v>
      </c>
    </row>
    <row r="56" spans="1:8" ht="13.5" thickBot="1">
      <c r="A56" s="88">
        <v>3140</v>
      </c>
      <c r="B56" s="97" t="s">
        <v>136</v>
      </c>
      <c r="C56" s="120">
        <f>I23*1.06</f>
        <v>0</v>
      </c>
      <c r="D56" s="123">
        <f>J23*1.061</f>
        <v>0</v>
      </c>
      <c r="E56" s="122">
        <f t="shared" si="3"/>
        <v>0</v>
      </c>
      <c r="F56" s="120">
        <f t="shared" si="7"/>
        <v>0</v>
      </c>
      <c r="G56" s="120">
        <f t="shared" si="8"/>
        <v>0</v>
      </c>
      <c r="H56" s="122">
        <f t="shared" si="4"/>
        <v>0</v>
      </c>
    </row>
    <row r="57" spans="1:8" ht="13.5" thickBot="1">
      <c r="A57" s="87"/>
      <c r="B57" s="49" t="s">
        <v>2</v>
      </c>
      <c r="C57" s="120" t="e">
        <f>SUM(C38:C56)</f>
        <v>#REF!</v>
      </c>
      <c r="D57" s="123" t="e">
        <f>SUM(D38:D56)</f>
        <v>#REF!</v>
      </c>
      <c r="E57" s="119" t="e">
        <f>D57+C57</f>
        <v>#REF!</v>
      </c>
      <c r="F57" s="119" t="e">
        <f>SUM(F39:F56)</f>
        <v>#REF!</v>
      </c>
      <c r="G57" s="120" t="e">
        <f>SUM(G38:G56)</f>
        <v>#REF!</v>
      </c>
      <c r="H57" s="122" t="e">
        <f t="shared" si="4"/>
        <v>#REF!</v>
      </c>
    </row>
    <row r="58" ht="15" thickBot="1">
      <c r="A58" s="1" t="s">
        <v>223</v>
      </c>
    </row>
    <row r="59" spans="1:8" ht="13.5" thickBot="1">
      <c r="A59" s="214" t="s">
        <v>37</v>
      </c>
      <c r="B59" s="181" t="s">
        <v>38</v>
      </c>
      <c r="C59" s="233" t="s">
        <v>200</v>
      </c>
      <c r="D59" s="234"/>
      <c r="E59" s="235"/>
      <c r="F59" s="233" t="s">
        <v>218</v>
      </c>
      <c r="G59" s="234"/>
      <c r="H59" s="235"/>
    </row>
    <row r="60" spans="1:8" ht="13.5" thickBot="1">
      <c r="A60" s="180"/>
      <c r="B60" s="176"/>
      <c r="C60" s="12" t="s">
        <v>10</v>
      </c>
      <c r="D60" s="19" t="s">
        <v>11</v>
      </c>
      <c r="E60" s="19" t="s">
        <v>10</v>
      </c>
      <c r="F60" s="19" t="s">
        <v>11</v>
      </c>
      <c r="G60" s="19" t="s">
        <v>10</v>
      </c>
      <c r="H60" s="19" t="s">
        <v>11</v>
      </c>
    </row>
    <row r="61" spans="1:8" ht="13.5" thickBot="1">
      <c r="A61" s="39">
        <v>1</v>
      </c>
      <c r="B61" s="21">
        <v>2</v>
      </c>
      <c r="C61" s="25">
        <v>3</v>
      </c>
      <c r="D61" s="25">
        <v>4</v>
      </c>
      <c r="E61" s="25">
        <v>5</v>
      </c>
      <c r="F61" s="25">
        <v>6</v>
      </c>
      <c r="G61" s="25">
        <v>7</v>
      </c>
      <c r="H61" s="25">
        <v>8</v>
      </c>
    </row>
    <row r="62" spans="1:8" ht="13.5" thickBot="1">
      <c r="A62" s="27"/>
      <c r="B62" s="42"/>
      <c r="C62" s="43"/>
      <c r="D62" s="43"/>
      <c r="E62" s="43"/>
      <c r="F62" s="43"/>
      <c r="G62" s="43"/>
      <c r="H62" s="43"/>
    </row>
    <row r="63" spans="1:8" ht="13.5" thickBot="1">
      <c r="A63" s="27" t="s">
        <v>26</v>
      </c>
      <c r="B63" s="42"/>
      <c r="C63" s="43"/>
      <c r="D63" s="43"/>
      <c r="E63" s="43"/>
      <c r="F63" s="43"/>
      <c r="G63" s="43"/>
      <c r="H63" s="43"/>
    </row>
    <row r="64" spans="1:8" ht="13.5" thickBot="1">
      <c r="A64" s="27"/>
      <c r="B64" s="26" t="s">
        <v>2</v>
      </c>
      <c r="C64" s="43"/>
      <c r="D64" s="43"/>
      <c r="E64" s="43"/>
      <c r="F64" s="43"/>
      <c r="G64" s="43"/>
      <c r="H64" s="43"/>
    </row>
    <row r="65" ht="0.75" customHeight="1">
      <c r="A65" s="17"/>
    </row>
    <row r="66" s="77" customFormat="1" ht="14.25">
      <c r="A66" s="76" t="s">
        <v>39</v>
      </c>
    </row>
    <row r="67" ht="14.25">
      <c r="A67" s="76" t="s">
        <v>224</v>
      </c>
    </row>
    <row r="68" ht="13.5" thickBot="1">
      <c r="D68" s="8" t="s">
        <v>40</v>
      </c>
    </row>
    <row r="69" spans="1:11" ht="13.5" thickBot="1">
      <c r="A69" s="177" t="s">
        <v>41</v>
      </c>
      <c r="B69" s="177" t="s">
        <v>42</v>
      </c>
      <c r="C69" s="233" t="s">
        <v>225</v>
      </c>
      <c r="D69" s="234"/>
      <c r="E69" s="235"/>
      <c r="F69" s="233" t="s">
        <v>226</v>
      </c>
      <c r="G69" s="234"/>
      <c r="H69" s="235"/>
      <c r="I69" s="233" t="s">
        <v>217</v>
      </c>
      <c r="J69" s="234"/>
      <c r="K69" s="235"/>
    </row>
    <row r="70" spans="1:11" ht="12.75">
      <c r="A70" s="178"/>
      <c r="B70" s="178"/>
      <c r="C70" s="224" t="s">
        <v>10</v>
      </c>
      <c r="D70" s="224" t="s">
        <v>11</v>
      </c>
      <c r="E70" s="5" t="s">
        <v>12</v>
      </c>
      <c r="F70" s="224" t="s">
        <v>10</v>
      </c>
      <c r="G70" s="224" t="s">
        <v>11</v>
      </c>
      <c r="H70" s="5" t="s">
        <v>12</v>
      </c>
      <c r="I70" s="224" t="s">
        <v>10</v>
      </c>
      <c r="J70" s="224" t="s">
        <v>11</v>
      </c>
      <c r="K70" s="5" t="s">
        <v>12</v>
      </c>
    </row>
    <row r="71" spans="1:11" ht="13.5" thickBot="1">
      <c r="A71" s="173"/>
      <c r="B71" s="173"/>
      <c r="C71" s="225"/>
      <c r="D71" s="225"/>
      <c r="E71" s="19" t="s">
        <v>13</v>
      </c>
      <c r="F71" s="225"/>
      <c r="G71" s="225"/>
      <c r="H71" s="19" t="s">
        <v>14</v>
      </c>
      <c r="I71" s="225"/>
      <c r="J71" s="225"/>
      <c r="K71" s="19" t="s">
        <v>15</v>
      </c>
    </row>
    <row r="72" spans="1:11" ht="13.5" thickBot="1">
      <c r="A72" s="46">
        <v>1</v>
      </c>
      <c r="B72" s="47">
        <v>2</v>
      </c>
      <c r="C72" s="46">
        <v>3</v>
      </c>
      <c r="D72" s="34">
        <v>4</v>
      </c>
      <c r="E72" s="34">
        <v>5</v>
      </c>
      <c r="F72" s="34">
        <v>6</v>
      </c>
      <c r="G72" s="34">
        <v>7</v>
      </c>
      <c r="H72" s="34">
        <v>8</v>
      </c>
      <c r="I72" s="34">
        <v>9</v>
      </c>
      <c r="J72" s="34">
        <v>10</v>
      </c>
      <c r="K72" s="34">
        <v>11</v>
      </c>
    </row>
    <row r="73" spans="1:11" ht="48.75" thickBot="1">
      <c r="A73" s="45">
        <v>1</v>
      </c>
      <c r="B73" s="48" t="s">
        <v>185</v>
      </c>
      <c r="C73" s="80">
        <f>C25</f>
        <v>128187.47</v>
      </c>
      <c r="D73" s="82">
        <f>D25</f>
        <v>17204.45</v>
      </c>
      <c r="E73" s="82">
        <f>C73+D73</f>
        <v>145391.92</v>
      </c>
      <c r="F73" s="82">
        <f>F25</f>
        <v>115527.04000000002</v>
      </c>
      <c r="G73" s="82">
        <f>G25</f>
        <v>28670.469999999998</v>
      </c>
      <c r="H73" s="82">
        <f>G73+F73</f>
        <v>144197.51</v>
      </c>
      <c r="I73" s="82">
        <f>I25</f>
        <v>169862.72520000002</v>
      </c>
      <c r="J73" s="82">
        <f>J25</f>
        <v>255.8</v>
      </c>
      <c r="K73" s="82">
        <f>I73+J73</f>
        <v>170118.5252</v>
      </c>
    </row>
    <row r="74" spans="1:11" ht="13.5" thickBot="1">
      <c r="A74" s="11"/>
      <c r="B74" s="49" t="s">
        <v>32</v>
      </c>
      <c r="C74" s="80">
        <f aca="true" t="shared" si="10" ref="C74:K74">C73</f>
        <v>128187.47</v>
      </c>
      <c r="D74" s="80">
        <f t="shared" si="10"/>
        <v>17204.45</v>
      </c>
      <c r="E74" s="80">
        <f t="shared" si="10"/>
        <v>145391.92</v>
      </c>
      <c r="F74" s="80">
        <f t="shared" si="10"/>
        <v>115527.04000000002</v>
      </c>
      <c r="G74" s="80">
        <f t="shared" si="10"/>
        <v>28670.469999999998</v>
      </c>
      <c r="H74" s="80">
        <f t="shared" si="10"/>
        <v>144197.51</v>
      </c>
      <c r="I74" s="80">
        <f t="shared" si="10"/>
        <v>169862.72520000002</v>
      </c>
      <c r="J74" s="80">
        <f t="shared" si="10"/>
        <v>255.8</v>
      </c>
      <c r="K74" s="80">
        <f t="shared" si="10"/>
        <v>170118.5252</v>
      </c>
    </row>
    <row r="75" ht="14.25">
      <c r="A75" s="1"/>
    </row>
    <row r="76" spans="1:11" ht="30" customHeight="1">
      <c r="A76" s="241" t="s">
        <v>227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</row>
    <row r="77" ht="0.75" customHeight="1" thickBot="1">
      <c r="A77" s="50" t="s">
        <v>246</v>
      </c>
    </row>
    <row r="78" spans="1:8" ht="13.5" thickBot="1">
      <c r="A78" s="177" t="s">
        <v>41</v>
      </c>
      <c r="B78" s="177" t="s">
        <v>42</v>
      </c>
      <c r="C78" s="233" t="s">
        <v>200</v>
      </c>
      <c r="D78" s="234"/>
      <c r="E78" s="235"/>
      <c r="F78" s="233" t="s">
        <v>218</v>
      </c>
      <c r="G78" s="234"/>
      <c r="H78" s="235"/>
    </row>
    <row r="79" spans="1:8" ht="12.75">
      <c r="A79" s="178"/>
      <c r="B79" s="178"/>
      <c r="C79" s="224" t="s">
        <v>10</v>
      </c>
      <c r="D79" s="224" t="s">
        <v>11</v>
      </c>
      <c r="E79" s="5" t="s">
        <v>12</v>
      </c>
      <c r="F79" s="224" t="s">
        <v>10</v>
      </c>
      <c r="G79" s="224" t="s">
        <v>11</v>
      </c>
      <c r="H79" s="5" t="s">
        <v>12</v>
      </c>
    </row>
    <row r="80" spans="1:8" ht="13.5" thickBot="1">
      <c r="A80" s="173"/>
      <c r="B80" s="173"/>
      <c r="C80" s="225"/>
      <c r="D80" s="225"/>
      <c r="E80" s="19" t="s">
        <v>13</v>
      </c>
      <c r="F80" s="225"/>
      <c r="G80" s="225"/>
      <c r="H80" s="19" t="s">
        <v>14</v>
      </c>
    </row>
    <row r="81" spans="1:8" ht="13.5" thickBot="1">
      <c r="A81" s="46">
        <v>1</v>
      </c>
      <c r="B81" s="47">
        <v>2</v>
      </c>
      <c r="C81" s="46">
        <v>3</v>
      </c>
      <c r="D81" s="34">
        <v>4</v>
      </c>
      <c r="E81" s="34">
        <v>5</v>
      </c>
      <c r="F81" s="34">
        <v>6</v>
      </c>
      <c r="G81" s="34">
        <v>7</v>
      </c>
      <c r="H81" s="34">
        <v>8</v>
      </c>
    </row>
    <row r="82" spans="1:8" ht="48.75" thickBot="1">
      <c r="A82" s="45">
        <v>1</v>
      </c>
      <c r="B82" s="48" t="s">
        <v>185</v>
      </c>
      <c r="C82" s="83" t="e">
        <f>C57</f>
        <v>#REF!</v>
      </c>
      <c r="D82" s="82" t="e">
        <f>D57</f>
        <v>#REF!</v>
      </c>
      <c r="E82" s="82" t="e">
        <f>C82+D82</f>
        <v>#REF!</v>
      </c>
      <c r="F82" s="82" t="e">
        <f>F57</f>
        <v>#REF!</v>
      </c>
      <c r="G82" s="82" t="e">
        <f>G57</f>
        <v>#REF!</v>
      </c>
      <c r="H82" s="82" t="e">
        <f>F82+G82</f>
        <v>#REF!</v>
      </c>
    </row>
    <row r="83" spans="1:8" ht="13.5" thickBot="1">
      <c r="A83" s="11"/>
      <c r="B83" s="49" t="s">
        <v>32</v>
      </c>
      <c r="C83" s="80" t="e">
        <f aca="true" t="shared" si="11" ref="C83:H83">C82</f>
        <v>#REF!</v>
      </c>
      <c r="D83" s="80" t="e">
        <f t="shared" si="11"/>
        <v>#REF!</v>
      </c>
      <c r="E83" s="80" t="e">
        <f t="shared" si="11"/>
        <v>#REF!</v>
      </c>
      <c r="F83" s="80" t="e">
        <f t="shared" si="11"/>
        <v>#REF!</v>
      </c>
      <c r="G83" s="80" t="e">
        <f t="shared" si="11"/>
        <v>#REF!</v>
      </c>
      <c r="H83" s="80" t="e">
        <f t="shared" si="11"/>
        <v>#REF!</v>
      </c>
    </row>
    <row r="84" ht="14.25">
      <c r="A84" s="17"/>
    </row>
  </sheetData>
  <sheetProtection/>
  <mergeCells count="56">
    <mergeCell ref="A2:K2"/>
    <mergeCell ref="A78:A80"/>
    <mergeCell ref="B78:B80"/>
    <mergeCell ref="C78:E78"/>
    <mergeCell ref="F78:H78"/>
    <mergeCell ref="C79:C80"/>
    <mergeCell ref="D79:D80"/>
    <mergeCell ref="F79:F80"/>
    <mergeCell ref="G79:G80"/>
    <mergeCell ref="I69:K69"/>
    <mergeCell ref="I70:I71"/>
    <mergeCell ref="J70:J71"/>
    <mergeCell ref="A69:A71"/>
    <mergeCell ref="B69:B71"/>
    <mergeCell ref="C69:E69"/>
    <mergeCell ref="F69:H69"/>
    <mergeCell ref="C70:C71"/>
    <mergeCell ref="D70:D71"/>
    <mergeCell ref="F70:F71"/>
    <mergeCell ref="G70:G71"/>
    <mergeCell ref="A35:A37"/>
    <mergeCell ref="B35:B37"/>
    <mergeCell ref="C35:E35"/>
    <mergeCell ref="F35:H35"/>
    <mergeCell ref="C36:C37"/>
    <mergeCell ref="D36:D37"/>
    <mergeCell ref="F36:F37"/>
    <mergeCell ref="G36:G37"/>
    <mergeCell ref="A59:A60"/>
    <mergeCell ref="B59:B60"/>
    <mergeCell ref="C59:E59"/>
    <mergeCell ref="F59:H59"/>
    <mergeCell ref="I4:I5"/>
    <mergeCell ref="F28:F29"/>
    <mergeCell ref="G28:G29"/>
    <mergeCell ref="I28:I29"/>
    <mergeCell ref="J4:J5"/>
    <mergeCell ref="A27:A29"/>
    <mergeCell ref="B27:B29"/>
    <mergeCell ref="C27:E27"/>
    <mergeCell ref="F27:H27"/>
    <mergeCell ref="I27:K27"/>
    <mergeCell ref="C28:C29"/>
    <mergeCell ref="D28:D29"/>
    <mergeCell ref="J28:J29"/>
    <mergeCell ref="G4:G5"/>
    <mergeCell ref="A1:K1"/>
    <mergeCell ref="A76:K76"/>
    <mergeCell ref="A3:A5"/>
    <mergeCell ref="B3:B5"/>
    <mergeCell ref="C3:E3"/>
    <mergeCell ref="F3:H3"/>
    <mergeCell ref="I3:K3"/>
    <mergeCell ref="C4:C5"/>
    <mergeCell ref="D4:D5"/>
    <mergeCell ref="F4:F5"/>
  </mergeCells>
  <printOptions/>
  <pageMargins left="0.75" right="0.75" top="1" bottom="1" header="0.5" footer="0.5"/>
  <pageSetup horizontalDpi="600" verticalDpi="600" orientation="landscape" paperSize="9" scale="85" r:id="rId1"/>
  <rowBreaks count="2" manualBreakCount="2">
    <brk id="25" max="10" man="1"/>
    <brk id="5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9.875" style="0" customWidth="1"/>
    <col min="2" max="2" width="47.375" style="0" customWidth="1"/>
    <col min="3" max="3" width="10.375" style="0" customWidth="1"/>
    <col min="4" max="4" width="16.625" style="0" customWidth="1"/>
    <col min="5" max="5" width="11.375" style="0" bestFit="1" customWidth="1"/>
    <col min="11" max="11" width="15.25390625" style="0" customWidth="1"/>
  </cols>
  <sheetData>
    <row r="1" ht="14.25">
      <c r="A1" s="76" t="s">
        <v>43</v>
      </c>
    </row>
    <row r="2" ht="15" thickBot="1">
      <c r="A2" s="76" t="s">
        <v>228</v>
      </c>
    </row>
    <row r="3" spans="1:10" ht="13.5" thickBot="1">
      <c r="A3" s="177" t="s">
        <v>41</v>
      </c>
      <c r="B3" s="177" t="s">
        <v>44</v>
      </c>
      <c r="C3" s="224" t="s">
        <v>45</v>
      </c>
      <c r="D3" s="224" t="s">
        <v>46</v>
      </c>
      <c r="E3" s="233" t="s">
        <v>229</v>
      </c>
      <c r="F3" s="235"/>
      <c r="G3" s="233" t="s">
        <v>216</v>
      </c>
      <c r="H3" s="235"/>
      <c r="I3" s="233" t="s">
        <v>220</v>
      </c>
      <c r="J3" s="235"/>
    </row>
    <row r="4" spans="1:10" ht="24">
      <c r="A4" s="178"/>
      <c r="B4" s="178"/>
      <c r="C4" s="249"/>
      <c r="D4" s="249"/>
      <c r="E4" s="174" t="s">
        <v>47</v>
      </c>
      <c r="F4" s="174" t="s">
        <v>48</v>
      </c>
      <c r="G4" s="174" t="s">
        <v>47</v>
      </c>
      <c r="H4" s="174" t="s">
        <v>48</v>
      </c>
      <c r="I4" s="51" t="s">
        <v>49</v>
      </c>
      <c r="J4" s="51" t="s">
        <v>51</v>
      </c>
    </row>
    <row r="5" spans="1:10" ht="13.5" thickBot="1">
      <c r="A5" s="173"/>
      <c r="B5" s="173"/>
      <c r="C5" s="225"/>
      <c r="D5" s="225"/>
      <c r="E5" s="245"/>
      <c r="F5" s="245"/>
      <c r="G5" s="245"/>
      <c r="H5" s="245"/>
      <c r="I5" s="34" t="s">
        <v>50</v>
      </c>
      <c r="J5" s="34" t="s">
        <v>50</v>
      </c>
    </row>
    <row r="6" spans="1:10" ht="13.5" thickBot="1">
      <c r="A6" s="46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</row>
    <row r="7" spans="1:10" ht="19.5" customHeight="1" thickBot="1">
      <c r="A7" s="246" t="s">
        <v>138</v>
      </c>
      <c r="B7" s="247"/>
      <c r="C7" s="247"/>
      <c r="D7" s="247"/>
      <c r="E7" s="247"/>
      <c r="F7" s="247"/>
      <c r="G7" s="247"/>
      <c r="H7" s="247"/>
      <c r="I7" s="247"/>
      <c r="J7" s="248"/>
    </row>
    <row r="8" spans="1:10" ht="15" thickBot="1">
      <c r="A8" s="135"/>
      <c r="B8" s="136" t="s">
        <v>121</v>
      </c>
      <c r="C8" s="136"/>
      <c r="D8" s="136"/>
      <c r="E8" s="136"/>
      <c r="F8" s="136"/>
      <c r="G8" s="136"/>
      <c r="H8" s="136"/>
      <c r="I8" s="136"/>
      <c r="J8" s="136"/>
    </row>
    <row r="9" spans="1:10" ht="15.75" thickBot="1">
      <c r="A9" s="135"/>
      <c r="B9" s="137" t="s">
        <v>139</v>
      </c>
      <c r="C9" s="137" t="s">
        <v>162</v>
      </c>
      <c r="D9" s="137" t="s">
        <v>174</v>
      </c>
      <c r="E9" s="137">
        <v>35</v>
      </c>
      <c r="F9" s="137"/>
      <c r="G9" s="137">
        <v>31</v>
      </c>
      <c r="H9" s="137"/>
      <c r="I9" s="137">
        <v>31</v>
      </c>
      <c r="J9" s="137"/>
    </row>
    <row r="10" spans="1:10" ht="15.75" thickBot="1">
      <c r="A10" s="135"/>
      <c r="B10" s="137" t="s">
        <v>140</v>
      </c>
      <c r="C10" s="137" t="s">
        <v>162</v>
      </c>
      <c r="D10" s="137" t="s">
        <v>174</v>
      </c>
      <c r="E10" s="137">
        <v>608</v>
      </c>
      <c r="F10" s="137"/>
      <c r="G10" s="137">
        <v>527</v>
      </c>
      <c r="H10" s="137"/>
      <c r="I10" s="137">
        <v>530</v>
      </c>
      <c r="J10" s="137"/>
    </row>
    <row r="11" spans="1:10" ht="18" customHeight="1" thickBot="1">
      <c r="A11" s="135"/>
      <c r="B11" s="137" t="s">
        <v>169</v>
      </c>
      <c r="C11" s="137" t="s">
        <v>162</v>
      </c>
      <c r="D11" s="137" t="s">
        <v>174</v>
      </c>
      <c r="E11" s="137">
        <v>20</v>
      </c>
      <c r="F11" s="137"/>
      <c r="G11" s="137">
        <v>9</v>
      </c>
      <c r="H11" s="137"/>
      <c r="I11" s="137">
        <v>11</v>
      </c>
      <c r="J11" s="137"/>
    </row>
    <row r="12" spans="1:10" ht="15" customHeight="1" thickBot="1">
      <c r="A12" s="135"/>
      <c r="B12" s="137" t="s">
        <v>141</v>
      </c>
      <c r="C12" s="137" t="s">
        <v>162</v>
      </c>
      <c r="D12" s="137" t="s">
        <v>175</v>
      </c>
      <c r="E12" s="137">
        <v>1993.5</v>
      </c>
      <c r="F12" s="137"/>
      <c r="G12" s="137">
        <v>1693</v>
      </c>
      <c r="H12" s="137"/>
      <c r="I12" s="137">
        <v>1699</v>
      </c>
      <c r="J12" s="137"/>
    </row>
    <row r="13" spans="1:10" ht="15.75" customHeight="1" thickBot="1">
      <c r="A13" s="135"/>
      <c r="B13" s="137" t="s">
        <v>142</v>
      </c>
      <c r="C13" s="137" t="s">
        <v>162</v>
      </c>
      <c r="D13" s="137" t="s">
        <v>175</v>
      </c>
      <c r="E13" s="137">
        <v>1298.5</v>
      </c>
      <c r="F13" s="137"/>
      <c r="G13" s="137">
        <v>866</v>
      </c>
      <c r="H13" s="137"/>
      <c r="I13" s="137">
        <v>869</v>
      </c>
      <c r="J13" s="137"/>
    </row>
    <row r="14" spans="1:10" ht="15.75" thickBot="1">
      <c r="A14" s="135"/>
      <c r="B14" s="136" t="s">
        <v>122</v>
      </c>
      <c r="C14" s="137"/>
      <c r="D14" s="137"/>
      <c r="E14" s="137"/>
      <c r="F14" s="137"/>
      <c r="G14" s="137"/>
      <c r="H14" s="137"/>
      <c r="I14" s="137"/>
      <c r="J14" s="137"/>
    </row>
    <row r="15" spans="1:10" ht="16.5" customHeight="1" thickBot="1">
      <c r="A15" s="135"/>
      <c r="B15" s="137" t="s">
        <v>143</v>
      </c>
      <c r="C15" s="137" t="s">
        <v>163</v>
      </c>
      <c r="D15" s="137" t="s">
        <v>174</v>
      </c>
      <c r="E15" s="137">
        <v>12092</v>
      </c>
      <c r="F15" s="137"/>
      <c r="G15" s="137">
        <v>11276</v>
      </c>
      <c r="H15" s="137"/>
      <c r="I15" s="137">
        <v>11299</v>
      </c>
      <c r="J15" s="137"/>
    </row>
    <row r="16" spans="1:10" ht="16.5" customHeight="1" thickBot="1">
      <c r="A16" s="135"/>
      <c r="B16" s="137" t="s">
        <v>144</v>
      </c>
      <c r="C16" s="137" t="s">
        <v>163</v>
      </c>
      <c r="D16" s="137" t="s">
        <v>174</v>
      </c>
      <c r="E16" s="137">
        <v>945</v>
      </c>
      <c r="F16" s="137"/>
      <c r="G16" s="137">
        <v>1018</v>
      </c>
      <c r="H16" s="137"/>
      <c r="I16" s="137">
        <v>1040</v>
      </c>
      <c r="J16" s="137"/>
    </row>
    <row r="17" spans="1:10" ht="15.75" thickBot="1">
      <c r="A17" s="135"/>
      <c r="B17" s="136" t="s">
        <v>123</v>
      </c>
      <c r="C17" s="137"/>
      <c r="D17" s="137"/>
      <c r="E17" s="137"/>
      <c r="F17" s="137"/>
      <c r="G17" s="137"/>
      <c r="H17" s="137"/>
      <c r="I17" s="137"/>
      <c r="J17" s="137"/>
    </row>
    <row r="18" spans="1:10" ht="16.5" customHeight="1" thickBot="1">
      <c r="A18" s="135"/>
      <c r="B18" s="137" t="s">
        <v>145</v>
      </c>
      <c r="C18" s="137" t="s">
        <v>164</v>
      </c>
      <c r="D18" s="137" t="s">
        <v>176</v>
      </c>
      <c r="E18" s="137">
        <v>8.15</v>
      </c>
      <c r="F18" s="137"/>
      <c r="G18" s="137">
        <v>10.28</v>
      </c>
      <c r="H18" s="137"/>
      <c r="I18" s="137">
        <v>11.09</v>
      </c>
      <c r="J18" s="136"/>
    </row>
    <row r="19" spans="1:10" ht="18.75" customHeight="1" thickBot="1">
      <c r="A19" s="135"/>
      <c r="B19" s="137" t="s">
        <v>146</v>
      </c>
      <c r="C19" s="137" t="s">
        <v>163</v>
      </c>
      <c r="D19" s="137" t="s">
        <v>176</v>
      </c>
      <c r="E19" s="137">
        <v>19.88</v>
      </c>
      <c r="F19" s="137"/>
      <c r="G19" s="137">
        <v>21.4</v>
      </c>
      <c r="H19" s="137"/>
      <c r="I19" s="137">
        <v>21.32</v>
      </c>
      <c r="J19" s="137"/>
    </row>
    <row r="20" spans="1:10" ht="15.75" thickBot="1">
      <c r="A20" s="135"/>
      <c r="B20" s="136" t="s">
        <v>124</v>
      </c>
      <c r="C20" s="137"/>
      <c r="D20" s="137"/>
      <c r="E20" s="137"/>
      <c r="F20" s="137"/>
      <c r="G20" s="137"/>
      <c r="H20" s="137"/>
      <c r="I20" s="137"/>
      <c r="J20" s="137"/>
    </row>
    <row r="21" spans="1:10" ht="15" customHeight="1" thickBot="1">
      <c r="A21" s="138"/>
      <c r="B21" s="137" t="s">
        <v>147</v>
      </c>
      <c r="C21" s="137" t="s">
        <v>163</v>
      </c>
      <c r="D21" s="137" t="s">
        <v>177</v>
      </c>
      <c r="E21" s="137">
        <v>139</v>
      </c>
      <c r="F21" s="137"/>
      <c r="G21" s="137">
        <v>155</v>
      </c>
      <c r="H21" s="137"/>
      <c r="I21" s="137">
        <v>196</v>
      </c>
      <c r="J21" s="137"/>
    </row>
    <row r="22" spans="1:10" ht="30" customHeight="1" thickBot="1">
      <c r="A22" s="138"/>
      <c r="B22" s="137" t="s">
        <v>148</v>
      </c>
      <c r="C22" s="137" t="s">
        <v>165</v>
      </c>
      <c r="D22" s="137" t="s">
        <v>177</v>
      </c>
      <c r="E22" s="137">
        <v>100</v>
      </c>
      <c r="F22" s="137"/>
      <c r="G22" s="137">
        <v>100</v>
      </c>
      <c r="H22" s="137"/>
      <c r="I22" s="137">
        <v>100</v>
      </c>
      <c r="J22" s="137"/>
    </row>
    <row r="23" spans="1:10" ht="14.25" customHeight="1" thickBot="1">
      <c r="A23" s="135"/>
      <c r="B23" s="137"/>
      <c r="C23" s="137"/>
      <c r="D23" s="137"/>
      <c r="E23" s="137"/>
      <c r="F23" s="137"/>
      <c r="G23" s="137"/>
      <c r="H23" s="137"/>
      <c r="I23" s="137"/>
      <c r="J23" s="136"/>
    </row>
    <row r="24" spans="1:12" ht="14.25" customHeight="1" thickBot="1">
      <c r="A24" s="262" t="s">
        <v>149</v>
      </c>
      <c r="B24" s="263"/>
      <c r="C24" s="263"/>
      <c r="D24" s="263"/>
      <c r="E24" s="263"/>
      <c r="F24" s="263"/>
      <c r="G24" s="263"/>
      <c r="H24" s="263"/>
      <c r="I24" s="263"/>
      <c r="J24" s="264"/>
      <c r="L24" s="161"/>
    </row>
    <row r="25" spans="1:10" ht="15.75" thickBot="1">
      <c r="A25" s="139"/>
      <c r="B25" s="136" t="s">
        <v>121</v>
      </c>
      <c r="C25" s="137"/>
      <c r="D25" s="137"/>
      <c r="E25" s="137"/>
      <c r="F25" s="137"/>
      <c r="G25" s="137"/>
      <c r="H25" s="137"/>
      <c r="I25" s="137"/>
      <c r="J25" s="137"/>
    </row>
    <row r="26" spans="1:10" ht="29.25" customHeight="1" thickBot="1">
      <c r="A26" s="139"/>
      <c r="B26" s="137" t="s">
        <v>150</v>
      </c>
      <c r="C26" s="137" t="s">
        <v>164</v>
      </c>
      <c r="D26" s="137" t="s">
        <v>176</v>
      </c>
      <c r="E26" s="163">
        <f aca="true" t="shared" si="0" ref="E26:J26">E27+E28+E29+E30</f>
        <v>9790.004927999998</v>
      </c>
      <c r="F26" s="163">
        <f t="shared" si="0"/>
        <v>0</v>
      </c>
      <c r="G26" s="163">
        <f t="shared" si="0"/>
        <v>9790.004927999998</v>
      </c>
      <c r="H26" s="163">
        <f t="shared" si="0"/>
        <v>0</v>
      </c>
      <c r="I26" s="163">
        <f t="shared" si="0"/>
        <v>10299.130000000001</v>
      </c>
      <c r="J26" s="163">
        <f t="shared" si="0"/>
        <v>0</v>
      </c>
    </row>
    <row r="27" spans="1:10" ht="18" customHeight="1" thickBot="1">
      <c r="A27" s="139"/>
      <c r="B27" s="137" t="s">
        <v>151</v>
      </c>
      <c r="C27" s="137" t="s">
        <v>164</v>
      </c>
      <c r="D27" s="137" t="s">
        <v>176</v>
      </c>
      <c r="E27" s="163">
        <f>'шк. (6-7)'!C47</f>
        <v>3186.6272</v>
      </c>
      <c r="F27" s="163">
        <f>'шк. (6-7)'!D47</f>
        <v>0</v>
      </c>
      <c r="G27" s="163">
        <f>'шк. (6-7)'!E47</f>
        <v>3186.6272</v>
      </c>
      <c r="H27" s="163">
        <v>0</v>
      </c>
      <c r="I27" s="163">
        <v>3352.38</v>
      </c>
      <c r="J27" s="137">
        <v>0</v>
      </c>
    </row>
    <row r="28" spans="1:10" ht="18.75" customHeight="1" thickBot="1">
      <c r="A28" s="135"/>
      <c r="B28" s="137" t="s">
        <v>152</v>
      </c>
      <c r="C28" s="137" t="s">
        <v>164</v>
      </c>
      <c r="D28" s="137" t="s">
        <v>176</v>
      </c>
      <c r="E28" s="163">
        <f>'шк. (6-7)'!C48</f>
        <v>148.627328</v>
      </c>
      <c r="F28" s="163">
        <f>'шк. (6-7)'!D48</f>
        <v>0</v>
      </c>
      <c r="G28" s="163">
        <f>'шк. (6-7)'!E48</f>
        <v>148.627328</v>
      </c>
      <c r="H28" s="163">
        <v>0</v>
      </c>
      <c r="I28" s="163">
        <v>156.36</v>
      </c>
      <c r="J28" s="136">
        <v>0</v>
      </c>
    </row>
    <row r="29" spans="1:10" ht="14.25" customHeight="1" thickBot="1">
      <c r="A29" s="135"/>
      <c r="B29" s="137" t="s">
        <v>153</v>
      </c>
      <c r="C29" s="137" t="s">
        <v>164</v>
      </c>
      <c r="D29" s="137" t="s">
        <v>176</v>
      </c>
      <c r="E29" s="163">
        <f>'шк. (6-7)'!C49</f>
        <v>1919.6930559999998</v>
      </c>
      <c r="F29" s="163">
        <f>'шк. (6-7)'!D49</f>
        <v>0</v>
      </c>
      <c r="G29" s="163">
        <f>'шк. (6-7)'!E49</f>
        <v>1919.6930559999998</v>
      </c>
      <c r="H29" s="163">
        <v>0</v>
      </c>
      <c r="I29" s="163">
        <v>2019.51</v>
      </c>
      <c r="J29" s="137">
        <v>0</v>
      </c>
    </row>
    <row r="30" spans="1:10" ht="16.5" customHeight="1" thickBot="1">
      <c r="A30" s="135"/>
      <c r="B30" s="137" t="s">
        <v>133</v>
      </c>
      <c r="C30" s="137" t="s">
        <v>164</v>
      </c>
      <c r="D30" s="137" t="s">
        <v>176</v>
      </c>
      <c r="E30" s="163">
        <f>'шк. (6-7)'!C50</f>
        <v>4535.057344</v>
      </c>
      <c r="F30" s="163">
        <f>'шк. (6-7)'!D50</f>
        <v>0</v>
      </c>
      <c r="G30" s="163">
        <f>'шк. (6-7)'!E50</f>
        <v>4535.057344</v>
      </c>
      <c r="H30" s="163">
        <v>0</v>
      </c>
      <c r="I30" s="163">
        <v>4770.88</v>
      </c>
      <c r="J30" s="137">
        <v>0</v>
      </c>
    </row>
    <row r="31" spans="1:10" ht="18.75" customHeight="1" hidden="1" thickBot="1">
      <c r="A31" s="135"/>
      <c r="B31" s="137"/>
      <c r="C31" s="137"/>
      <c r="D31" s="137"/>
      <c r="E31" s="137"/>
      <c r="F31" s="137"/>
      <c r="G31" s="137"/>
      <c r="H31" s="137"/>
      <c r="I31" s="137"/>
      <c r="J31" s="137">
        <v>0</v>
      </c>
    </row>
    <row r="32" spans="1:10" ht="17.25" customHeight="1" thickBot="1">
      <c r="A32" s="135"/>
      <c r="B32" s="137" t="s">
        <v>154</v>
      </c>
      <c r="C32" s="137" t="s">
        <v>164</v>
      </c>
      <c r="D32" s="137" t="s">
        <v>176</v>
      </c>
      <c r="E32" s="163">
        <f>'шк. (6-7)'!C19</f>
        <v>1328.06</v>
      </c>
      <c r="F32" s="163">
        <f>'шк. (6-7)'!D19</f>
        <v>0</v>
      </c>
      <c r="G32" s="163">
        <f>'шк. (6-7)'!E19</f>
        <v>1328.06</v>
      </c>
      <c r="H32" s="163">
        <v>0</v>
      </c>
      <c r="I32" s="163">
        <v>2264.6</v>
      </c>
      <c r="J32" s="137"/>
    </row>
    <row r="33" spans="1:10" ht="15.75" thickBot="1">
      <c r="A33" s="135"/>
      <c r="B33" s="136" t="s">
        <v>122</v>
      </c>
      <c r="C33" s="137"/>
      <c r="D33" s="137"/>
      <c r="E33" s="137"/>
      <c r="F33" s="137"/>
      <c r="G33" s="137"/>
      <c r="H33" s="137"/>
      <c r="I33" s="137"/>
      <c r="J33" s="137"/>
    </row>
    <row r="34" spans="1:10" ht="30.75" customHeight="1" thickBot="1">
      <c r="A34" s="135"/>
      <c r="B34" s="137" t="s">
        <v>155</v>
      </c>
      <c r="C34" s="137"/>
      <c r="D34" s="137"/>
      <c r="E34" s="137"/>
      <c r="F34" s="137"/>
      <c r="G34" s="137"/>
      <c r="H34" s="137"/>
      <c r="I34" s="137"/>
      <c r="J34" s="137"/>
    </row>
    <row r="35" spans="1:10" ht="18" customHeight="1" thickBot="1">
      <c r="A35" s="135"/>
      <c r="B35" s="137" t="s">
        <v>156</v>
      </c>
      <c r="C35" s="137" t="s">
        <v>166</v>
      </c>
      <c r="D35" s="137" t="s">
        <v>176</v>
      </c>
      <c r="E35" s="137">
        <v>6980</v>
      </c>
      <c r="F35" s="137"/>
      <c r="G35" s="137">
        <v>7535</v>
      </c>
      <c r="H35" s="137"/>
      <c r="I35" s="137">
        <v>7535</v>
      </c>
      <c r="J35" s="137"/>
    </row>
    <row r="36" spans="1:10" ht="15.75" customHeight="1" thickBot="1">
      <c r="A36" s="135"/>
      <c r="B36" s="137" t="s">
        <v>157</v>
      </c>
      <c r="C36" s="137" t="s">
        <v>178</v>
      </c>
      <c r="D36" s="137" t="s">
        <v>176</v>
      </c>
      <c r="E36" s="137">
        <v>18957</v>
      </c>
      <c r="F36" s="137"/>
      <c r="G36" s="137">
        <v>10745</v>
      </c>
      <c r="H36" s="137"/>
      <c r="I36" s="137">
        <v>10745</v>
      </c>
      <c r="J36" s="137"/>
    </row>
    <row r="37" spans="1:10" ht="16.5" customHeight="1" thickBot="1">
      <c r="A37" s="135"/>
      <c r="B37" s="137" t="s">
        <v>158</v>
      </c>
      <c r="C37" s="137" t="s">
        <v>179</v>
      </c>
      <c r="D37" s="137" t="s">
        <v>176</v>
      </c>
      <c r="E37" s="137">
        <v>718980</v>
      </c>
      <c r="F37" s="137"/>
      <c r="G37" s="137">
        <v>796923</v>
      </c>
      <c r="H37" s="137"/>
      <c r="I37" s="137">
        <v>796923</v>
      </c>
      <c r="J37" s="137"/>
    </row>
    <row r="38" spans="1:10" ht="17.25" customHeight="1" thickBot="1">
      <c r="A38" s="135"/>
      <c r="B38" s="137" t="s">
        <v>159</v>
      </c>
      <c r="C38" s="137" t="s">
        <v>180</v>
      </c>
      <c r="D38" s="137" t="s">
        <v>176</v>
      </c>
      <c r="E38" s="137">
        <v>956562</v>
      </c>
      <c r="F38" s="137"/>
      <c r="G38" s="137">
        <v>465372</v>
      </c>
      <c r="H38" s="137"/>
      <c r="I38" s="137">
        <v>465372</v>
      </c>
      <c r="J38" s="137"/>
    </row>
    <row r="39" spans="1:10" ht="17.25" customHeight="1" thickBot="1">
      <c r="A39" s="135"/>
      <c r="B39" s="137" t="s">
        <v>160</v>
      </c>
      <c r="C39" s="137" t="s">
        <v>181</v>
      </c>
      <c r="D39" s="137" t="s">
        <v>176</v>
      </c>
      <c r="E39" s="137">
        <v>516</v>
      </c>
      <c r="F39" s="137"/>
      <c r="G39" s="137">
        <v>383</v>
      </c>
      <c r="H39" s="137"/>
      <c r="I39" s="137">
        <v>383</v>
      </c>
      <c r="J39" s="137"/>
    </row>
    <row r="40" spans="1:10" ht="15.75" thickBot="1">
      <c r="A40" s="135"/>
      <c r="B40" s="136" t="s">
        <v>123</v>
      </c>
      <c r="C40" s="137"/>
      <c r="D40" s="137"/>
      <c r="E40" s="137"/>
      <c r="F40" s="137"/>
      <c r="G40" s="137"/>
      <c r="H40" s="137"/>
      <c r="I40" s="137"/>
      <c r="J40" s="137"/>
    </row>
    <row r="41" spans="1:10" ht="18.75" customHeight="1" thickBot="1">
      <c r="A41" s="135"/>
      <c r="B41" s="137" t="s">
        <v>155</v>
      </c>
      <c r="C41" s="137"/>
      <c r="D41" s="137"/>
      <c r="E41" s="137"/>
      <c r="F41" s="137"/>
      <c r="G41" s="137"/>
      <c r="H41" s="137"/>
      <c r="I41" s="137"/>
      <c r="J41" s="137"/>
    </row>
    <row r="42" spans="1:10" ht="20.25" customHeight="1" thickBot="1">
      <c r="A42" s="135"/>
      <c r="B42" s="137" t="s">
        <v>156</v>
      </c>
      <c r="C42" s="137" t="s">
        <v>183</v>
      </c>
      <c r="D42" s="137" t="s">
        <v>176</v>
      </c>
      <c r="E42" s="137">
        <v>0.06</v>
      </c>
      <c r="F42" s="137"/>
      <c r="G42" s="137">
        <v>0.06</v>
      </c>
      <c r="H42" s="137"/>
      <c r="I42" s="137">
        <v>0.054</v>
      </c>
      <c r="J42" s="137"/>
    </row>
    <row r="43" spans="1:10" ht="16.5" customHeight="1" thickBot="1">
      <c r="A43" s="135"/>
      <c r="B43" s="137" t="s">
        <v>157</v>
      </c>
      <c r="C43" s="137" t="s">
        <v>167</v>
      </c>
      <c r="D43" s="137" t="s">
        <v>176</v>
      </c>
      <c r="E43" s="137">
        <v>0.18</v>
      </c>
      <c r="F43" s="137"/>
      <c r="G43" s="137">
        <v>0.17</v>
      </c>
      <c r="H43" s="137"/>
      <c r="I43" s="137">
        <v>0.17</v>
      </c>
      <c r="J43" s="137"/>
    </row>
    <row r="44" spans="1:10" ht="18" customHeight="1" thickBot="1">
      <c r="A44" s="135"/>
      <c r="B44" s="137" t="s">
        <v>158</v>
      </c>
      <c r="C44" s="137" t="s">
        <v>168</v>
      </c>
      <c r="D44" s="137" t="s">
        <v>176</v>
      </c>
      <c r="E44" s="137">
        <v>9.74</v>
      </c>
      <c r="F44" s="137"/>
      <c r="G44" s="137">
        <v>8.69</v>
      </c>
      <c r="H44" s="137"/>
      <c r="I44" s="137">
        <v>9.21</v>
      </c>
      <c r="J44" s="137"/>
    </row>
    <row r="45" spans="1:10" ht="16.5" customHeight="1" thickBot="1">
      <c r="A45" s="135"/>
      <c r="B45" s="137" t="s">
        <v>159</v>
      </c>
      <c r="C45" s="137" t="s">
        <v>167</v>
      </c>
      <c r="D45" s="137" t="s">
        <v>176</v>
      </c>
      <c r="E45" s="137">
        <v>9.31</v>
      </c>
      <c r="F45" s="137"/>
      <c r="G45" s="137">
        <v>10.86</v>
      </c>
      <c r="H45" s="137"/>
      <c r="I45" s="137">
        <v>8.53</v>
      </c>
      <c r="J45" s="137"/>
    </row>
    <row r="46" spans="1:10" ht="17.25" customHeight="1" thickBot="1">
      <c r="A46" s="135"/>
      <c r="B46" s="137" t="s">
        <v>160</v>
      </c>
      <c r="C46" s="137" t="s">
        <v>182</v>
      </c>
      <c r="D46" s="137" t="s">
        <v>176</v>
      </c>
      <c r="E46" s="137">
        <v>0.02</v>
      </c>
      <c r="F46" s="137"/>
      <c r="G46" s="137">
        <v>0.01</v>
      </c>
      <c r="H46" s="137"/>
      <c r="I46" s="137">
        <v>0.01</v>
      </c>
      <c r="J46" s="137"/>
    </row>
    <row r="47" spans="1:10" ht="15.75" thickBot="1">
      <c r="A47" s="135"/>
      <c r="B47" s="136" t="s">
        <v>124</v>
      </c>
      <c r="C47" s="137"/>
      <c r="D47" s="137"/>
      <c r="E47" s="137"/>
      <c r="F47" s="137"/>
      <c r="G47" s="137"/>
      <c r="H47" s="137"/>
      <c r="I47" s="137"/>
      <c r="J47" s="137"/>
    </row>
    <row r="48" spans="1:10" ht="20.25" customHeight="1" thickBot="1">
      <c r="A48" s="135"/>
      <c r="B48" s="137" t="s">
        <v>184</v>
      </c>
      <c r="C48" s="137" t="s">
        <v>165</v>
      </c>
      <c r="D48" s="137" t="s">
        <v>176</v>
      </c>
      <c r="E48" s="137"/>
      <c r="F48" s="137"/>
      <c r="G48" s="137"/>
      <c r="H48" s="137"/>
      <c r="I48" s="137"/>
      <c r="J48" s="137"/>
    </row>
    <row r="49" spans="1:10" ht="18.75" customHeight="1" thickBot="1">
      <c r="A49" s="135"/>
      <c r="B49" s="137" t="s">
        <v>156</v>
      </c>
      <c r="C49" s="137" t="s">
        <v>165</v>
      </c>
      <c r="D49" s="137" t="s">
        <v>176</v>
      </c>
      <c r="E49" s="137">
        <v>5</v>
      </c>
      <c r="F49" s="137"/>
      <c r="G49" s="137">
        <v>4</v>
      </c>
      <c r="H49" s="137"/>
      <c r="I49" s="137">
        <v>4</v>
      </c>
      <c r="J49" s="137"/>
    </row>
    <row r="50" spans="1:10" ht="16.5" customHeight="1" thickBot="1">
      <c r="A50" s="135"/>
      <c r="B50" s="137" t="s">
        <v>157</v>
      </c>
      <c r="C50" s="137" t="s">
        <v>165</v>
      </c>
      <c r="D50" s="137" t="s">
        <v>176</v>
      </c>
      <c r="E50" s="137">
        <v>0</v>
      </c>
      <c r="F50" s="137"/>
      <c r="G50" s="137">
        <v>0</v>
      </c>
      <c r="H50" s="137"/>
      <c r="I50" s="137">
        <v>1</v>
      </c>
      <c r="J50" s="137"/>
    </row>
    <row r="51" spans="1:10" ht="18" customHeight="1" thickBot="1">
      <c r="A51" s="135"/>
      <c r="B51" s="137" t="s">
        <v>158</v>
      </c>
      <c r="C51" s="137" t="s">
        <v>165</v>
      </c>
      <c r="D51" s="137" t="s">
        <v>176</v>
      </c>
      <c r="E51" s="137">
        <v>0</v>
      </c>
      <c r="F51" s="137"/>
      <c r="G51" s="137">
        <v>3</v>
      </c>
      <c r="H51" s="137"/>
      <c r="I51" s="137">
        <v>1</v>
      </c>
      <c r="J51" s="137"/>
    </row>
    <row r="52" spans="1:10" ht="13.5" customHeight="1" thickBot="1">
      <c r="A52" s="135"/>
      <c r="B52" s="137" t="s">
        <v>159</v>
      </c>
      <c r="C52" s="137" t="s">
        <v>165</v>
      </c>
      <c r="D52" s="137" t="s">
        <v>176</v>
      </c>
      <c r="E52" s="137">
        <v>5</v>
      </c>
      <c r="F52" s="137"/>
      <c r="G52" s="137">
        <v>3</v>
      </c>
      <c r="H52" s="137"/>
      <c r="I52" s="137">
        <v>4</v>
      </c>
      <c r="J52" s="137"/>
    </row>
    <row r="53" spans="1:10" ht="19.5" customHeight="1" thickBot="1">
      <c r="A53" s="135"/>
      <c r="B53" s="137" t="s">
        <v>160</v>
      </c>
      <c r="C53" s="137" t="s">
        <v>165</v>
      </c>
      <c r="D53" s="137" t="s">
        <v>176</v>
      </c>
      <c r="E53" s="137">
        <v>6</v>
      </c>
      <c r="F53" s="137"/>
      <c r="G53" s="137">
        <v>0</v>
      </c>
      <c r="H53" s="137"/>
      <c r="I53" s="137">
        <v>0</v>
      </c>
      <c r="J53" s="137"/>
    </row>
    <row r="54" spans="1:10" ht="14.25">
      <c r="A54" s="140"/>
      <c r="B54" s="133"/>
      <c r="C54" s="133"/>
      <c r="D54" s="133"/>
      <c r="E54" s="133"/>
      <c r="F54" s="133"/>
      <c r="G54" s="133"/>
      <c r="H54" s="133"/>
      <c r="I54" s="133"/>
      <c r="J54" s="133"/>
    </row>
    <row r="55" spans="1:10" ht="15" thickBot="1">
      <c r="A55" s="140" t="s">
        <v>230</v>
      </c>
      <c r="B55" s="133"/>
      <c r="C55" s="133"/>
      <c r="D55" s="133"/>
      <c r="E55" s="133"/>
      <c r="F55" s="133"/>
      <c r="G55" s="133"/>
      <c r="H55" s="133"/>
      <c r="I55" s="133"/>
      <c r="J55" s="133"/>
    </row>
    <row r="56" spans="1:10" ht="13.5" thickBot="1">
      <c r="A56" s="258" t="s">
        <v>41</v>
      </c>
      <c r="B56" s="258" t="s">
        <v>44</v>
      </c>
      <c r="C56" s="260" t="s">
        <v>45</v>
      </c>
      <c r="D56" s="260" t="s">
        <v>46</v>
      </c>
      <c r="E56" s="256" t="s">
        <v>200</v>
      </c>
      <c r="F56" s="257"/>
      <c r="G56" s="256" t="s">
        <v>218</v>
      </c>
      <c r="H56" s="257"/>
      <c r="I56" s="133"/>
      <c r="J56" s="133"/>
    </row>
    <row r="57" spans="1:10" ht="24.75" thickBot="1">
      <c r="A57" s="259"/>
      <c r="B57" s="259"/>
      <c r="C57" s="261"/>
      <c r="D57" s="261"/>
      <c r="E57" s="124" t="s">
        <v>47</v>
      </c>
      <c r="F57" s="124" t="s">
        <v>48</v>
      </c>
      <c r="G57" s="124" t="s">
        <v>47</v>
      </c>
      <c r="H57" s="124" t="s">
        <v>48</v>
      </c>
      <c r="I57" s="133"/>
      <c r="J57" s="133"/>
    </row>
    <row r="58" spans="1:10" ht="13.5" thickBot="1">
      <c r="A58" s="127">
        <v>1</v>
      </c>
      <c r="B58" s="124">
        <v>2</v>
      </c>
      <c r="C58" s="124">
        <v>3</v>
      </c>
      <c r="D58" s="124">
        <v>4</v>
      </c>
      <c r="E58" s="141">
        <v>5</v>
      </c>
      <c r="F58" s="141">
        <v>6</v>
      </c>
      <c r="G58" s="141">
        <v>7</v>
      </c>
      <c r="H58" s="141">
        <v>8</v>
      </c>
      <c r="I58" s="133"/>
      <c r="J58" s="133"/>
    </row>
    <row r="59" spans="1:10" ht="13.5" thickBot="1">
      <c r="A59" s="253" t="s">
        <v>138</v>
      </c>
      <c r="B59" s="254"/>
      <c r="C59" s="254"/>
      <c r="D59" s="254"/>
      <c r="E59" s="254"/>
      <c r="F59" s="254"/>
      <c r="G59" s="254"/>
      <c r="H59" s="255"/>
      <c r="I59" s="133"/>
      <c r="J59" s="133"/>
    </row>
    <row r="60" spans="1:10" ht="15" thickBot="1">
      <c r="A60" s="135"/>
      <c r="B60" s="136" t="s">
        <v>121</v>
      </c>
      <c r="C60" s="136"/>
      <c r="D60" s="136"/>
      <c r="E60" s="136"/>
      <c r="F60" s="136"/>
      <c r="G60" s="136"/>
      <c r="H60" s="136"/>
      <c r="I60" s="133"/>
      <c r="J60" s="133"/>
    </row>
    <row r="61" spans="1:10" ht="15.75" thickBot="1">
      <c r="A61" s="135"/>
      <c r="B61" s="137" t="s">
        <v>139</v>
      </c>
      <c r="C61" s="137" t="s">
        <v>162</v>
      </c>
      <c r="D61" s="137" t="s">
        <v>174</v>
      </c>
      <c r="E61" s="137">
        <v>31</v>
      </c>
      <c r="F61" s="137"/>
      <c r="G61" s="137">
        <v>31</v>
      </c>
      <c r="H61" s="137"/>
      <c r="I61" s="133"/>
      <c r="J61" s="133"/>
    </row>
    <row r="62" spans="1:10" ht="15.75" thickBot="1">
      <c r="A62" s="135"/>
      <c r="B62" s="137" t="s">
        <v>140</v>
      </c>
      <c r="C62" s="137" t="s">
        <v>162</v>
      </c>
      <c r="D62" s="137" t="s">
        <v>174</v>
      </c>
      <c r="E62" s="137">
        <v>533</v>
      </c>
      <c r="F62" s="137"/>
      <c r="G62" s="137">
        <v>533</v>
      </c>
      <c r="H62" s="137"/>
      <c r="I62" s="133"/>
      <c r="J62" s="133"/>
    </row>
    <row r="63" spans="1:10" ht="15.75" thickBot="1">
      <c r="A63" s="135"/>
      <c r="B63" s="137" t="s">
        <v>169</v>
      </c>
      <c r="C63" s="137" t="s">
        <v>162</v>
      </c>
      <c r="D63" s="137" t="s">
        <v>174</v>
      </c>
      <c r="E63" s="137">
        <v>12</v>
      </c>
      <c r="F63" s="137"/>
      <c r="G63" s="137">
        <v>12</v>
      </c>
      <c r="H63" s="137"/>
      <c r="I63" s="133"/>
      <c r="J63" s="133"/>
    </row>
    <row r="64" spans="1:10" ht="15.75" thickBot="1">
      <c r="A64" s="135"/>
      <c r="B64" s="137" t="s">
        <v>141</v>
      </c>
      <c r="C64" s="137" t="s">
        <v>162</v>
      </c>
      <c r="D64" s="137" t="s">
        <v>175</v>
      </c>
      <c r="E64" s="137">
        <v>1699</v>
      </c>
      <c r="F64" s="137"/>
      <c r="G64" s="137">
        <v>1699</v>
      </c>
      <c r="H64" s="137"/>
      <c r="I64" s="133"/>
      <c r="J64" s="133"/>
    </row>
    <row r="65" spans="1:10" ht="15.75" thickBot="1">
      <c r="A65" s="135"/>
      <c r="B65" s="137" t="s">
        <v>142</v>
      </c>
      <c r="C65" s="137" t="s">
        <v>162</v>
      </c>
      <c r="D65" s="137" t="s">
        <v>175</v>
      </c>
      <c r="E65" s="137">
        <v>869</v>
      </c>
      <c r="F65" s="137"/>
      <c r="G65" s="137">
        <v>869</v>
      </c>
      <c r="H65" s="137"/>
      <c r="I65" s="133"/>
      <c r="J65" s="133"/>
    </row>
    <row r="66" spans="1:10" ht="15.75" thickBot="1">
      <c r="A66" s="135"/>
      <c r="B66" s="136" t="s">
        <v>122</v>
      </c>
      <c r="C66" s="137"/>
      <c r="D66" s="137"/>
      <c r="E66" s="137"/>
      <c r="F66" s="137"/>
      <c r="G66" s="137"/>
      <c r="H66" s="137"/>
      <c r="I66" s="133"/>
      <c r="J66" s="133"/>
    </row>
    <row r="67" spans="1:10" ht="15.75" thickBot="1">
      <c r="A67" s="135"/>
      <c r="B67" s="137" t="s">
        <v>143</v>
      </c>
      <c r="C67" s="137" t="s">
        <v>163</v>
      </c>
      <c r="D67" s="137" t="s">
        <v>174</v>
      </c>
      <c r="E67" s="137">
        <v>11350</v>
      </c>
      <c r="F67" s="137"/>
      <c r="G67" s="137">
        <v>11350</v>
      </c>
      <c r="H67" s="137"/>
      <c r="I67" s="133"/>
      <c r="J67" s="133"/>
    </row>
    <row r="68" spans="1:10" ht="15.75" thickBot="1">
      <c r="A68" s="135"/>
      <c r="B68" s="137" t="s">
        <v>144</v>
      </c>
      <c r="C68" s="137" t="s">
        <v>163</v>
      </c>
      <c r="D68" s="137" t="s">
        <v>174</v>
      </c>
      <c r="E68" s="137">
        <v>960</v>
      </c>
      <c r="F68" s="137"/>
      <c r="G68" s="137">
        <v>962</v>
      </c>
      <c r="H68" s="137"/>
      <c r="I68" s="133"/>
      <c r="J68" s="133"/>
    </row>
    <row r="69" spans="1:10" ht="15.75" thickBot="1">
      <c r="A69" s="135"/>
      <c r="B69" s="136" t="s">
        <v>123</v>
      </c>
      <c r="C69" s="137"/>
      <c r="D69" s="137"/>
      <c r="E69" s="137"/>
      <c r="F69" s="137"/>
      <c r="G69" s="137"/>
      <c r="H69" s="137"/>
      <c r="I69" s="133"/>
      <c r="J69" s="133"/>
    </row>
    <row r="70" spans="1:10" ht="15.75" thickBot="1">
      <c r="A70" s="135"/>
      <c r="B70" s="137" t="s">
        <v>145</v>
      </c>
      <c r="C70" s="137" t="s">
        <v>164</v>
      </c>
      <c r="D70" s="137" t="s">
        <v>176</v>
      </c>
      <c r="E70" s="163" t="e">
        <f>'шк. (6-7)'!C57/'шк. (6-8) (2)'!E67</f>
        <v>#REF!</v>
      </c>
      <c r="F70" s="137"/>
      <c r="G70" s="137">
        <v>12.93</v>
      </c>
      <c r="H70" s="136"/>
      <c r="I70" s="133"/>
      <c r="J70" s="133"/>
    </row>
    <row r="71" spans="1:10" ht="15.75" thickBot="1">
      <c r="A71" s="135"/>
      <c r="B71" s="137" t="s">
        <v>146</v>
      </c>
      <c r="C71" s="137" t="s">
        <v>163</v>
      </c>
      <c r="D71" s="137" t="s">
        <v>176</v>
      </c>
      <c r="E71" s="163">
        <f>E67/E62</f>
        <v>21.294559099437148</v>
      </c>
      <c r="F71" s="137"/>
      <c r="G71" s="137">
        <v>21.4</v>
      </c>
      <c r="H71" s="137"/>
      <c r="I71" s="133"/>
      <c r="J71" s="133"/>
    </row>
    <row r="72" spans="1:10" ht="15.75" thickBot="1">
      <c r="A72" s="135"/>
      <c r="B72" s="136" t="s">
        <v>124</v>
      </c>
      <c r="C72" s="137"/>
      <c r="D72" s="137"/>
      <c r="E72" s="137"/>
      <c r="F72" s="137"/>
      <c r="G72" s="137"/>
      <c r="H72" s="137"/>
      <c r="I72" s="133"/>
      <c r="J72" s="133"/>
    </row>
    <row r="73" spans="1:10" ht="15.75" thickBot="1">
      <c r="A73" s="138"/>
      <c r="B73" s="137" t="s">
        <v>147</v>
      </c>
      <c r="C73" s="137" t="s">
        <v>163</v>
      </c>
      <c r="D73" s="137" t="s">
        <v>177</v>
      </c>
      <c r="E73" s="137">
        <v>362</v>
      </c>
      <c r="F73" s="137"/>
      <c r="G73" s="137">
        <v>410</v>
      </c>
      <c r="H73" s="137"/>
      <c r="I73" s="133"/>
      <c r="J73" s="133"/>
    </row>
    <row r="74" spans="1:10" ht="30.75" thickBot="1">
      <c r="A74" s="138"/>
      <c r="B74" s="137" t="s">
        <v>148</v>
      </c>
      <c r="C74" s="137" t="s">
        <v>165</v>
      </c>
      <c r="D74" s="137" t="s">
        <v>177</v>
      </c>
      <c r="E74" s="137">
        <v>100</v>
      </c>
      <c r="F74" s="137"/>
      <c r="G74" s="137">
        <v>100</v>
      </c>
      <c r="H74" s="137"/>
      <c r="I74" s="133"/>
      <c r="J74" s="133"/>
    </row>
    <row r="75" spans="1:10" ht="15.75" thickBot="1">
      <c r="A75" s="135"/>
      <c r="B75" s="137"/>
      <c r="C75" s="137"/>
      <c r="D75" s="137"/>
      <c r="E75" s="137"/>
      <c r="F75" s="137"/>
      <c r="G75" s="137"/>
      <c r="H75" s="136"/>
      <c r="I75" s="133"/>
      <c r="J75" s="133"/>
    </row>
    <row r="76" spans="1:10" ht="13.5" thickBot="1">
      <c r="A76" s="250" t="s">
        <v>149</v>
      </c>
      <c r="B76" s="251"/>
      <c r="C76" s="251"/>
      <c r="D76" s="251"/>
      <c r="E76" s="251"/>
      <c r="F76" s="251"/>
      <c r="G76" s="251"/>
      <c r="H76" s="252"/>
      <c r="I76" s="133"/>
      <c r="J76" s="133"/>
    </row>
    <row r="77" spans="1:10" ht="15.75" thickBot="1">
      <c r="A77" s="139"/>
      <c r="B77" s="136" t="s">
        <v>121</v>
      </c>
      <c r="C77" s="137"/>
      <c r="D77" s="137"/>
      <c r="E77" s="137"/>
      <c r="F77" s="137"/>
      <c r="G77" s="137"/>
      <c r="H77" s="137"/>
      <c r="I77" s="133"/>
      <c r="J77" s="133"/>
    </row>
    <row r="78" spans="1:10" ht="30.75" thickBot="1">
      <c r="A78" s="139"/>
      <c r="B78" s="137" t="s">
        <v>150</v>
      </c>
      <c r="C78" s="137" t="s">
        <v>164</v>
      </c>
      <c r="D78" s="137" t="s">
        <v>176</v>
      </c>
      <c r="E78" s="163">
        <f>E79+E80+E81+E82+E84</f>
        <v>11679.215807999999</v>
      </c>
      <c r="F78" s="137">
        <v>0</v>
      </c>
      <c r="G78" s="163">
        <f>G79+G80+G84</f>
        <v>5496.137609216</v>
      </c>
      <c r="H78" s="137">
        <v>0</v>
      </c>
      <c r="I78" s="133"/>
      <c r="J78" s="133"/>
    </row>
    <row r="79" spans="1:10" ht="15.75" thickBot="1">
      <c r="A79" s="139"/>
      <c r="B79" s="137" t="s">
        <v>151</v>
      </c>
      <c r="C79" s="137" t="s">
        <v>164</v>
      </c>
      <c r="D79" s="137" t="s">
        <v>176</v>
      </c>
      <c r="E79" s="163">
        <f>'шк. (6-7)'!C47</f>
        <v>3186.6272</v>
      </c>
      <c r="F79" s="137">
        <v>0</v>
      </c>
      <c r="G79" s="163">
        <f>'шк. (6-7)'!F47</f>
        <v>3352.3318144</v>
      </c>
      <c r="H79" s="137">
        <v>0</v>
      </c>
      <c r="I79" s="133"/>
      <c r="J79" s="133"/>
    </row>
    <row r="80" spans="1:10" ht="15.75" thickBot="1">
      <c r="A80" s="135"/>
      <c r="B80" s="137" t="s">
        <v>152</v>
      </c>
      <c r="C80" s="137" t="s">
        <v>164</v>
      </c>
      <c r="D80" s="137" t="s">
        <v>176</v>
      </c>
      <c r="E80" s="163">
        <f>'шк. (6-7)'!C48</f>
        <v>148.627328</v>
      </c>
      <c r="F80" s="136">
        <v>0</v>
      </c>
      <c r="G80" s="163">
        <f>'шк. (6-7)'!F48</f>
        <v>156.35594905600001</v>
      </c>
      <c r="H80" s="136">
        <v>0</v>
      </c>
      <c r="I80" s="133"/>
      <c r="J80" s="133"/>
    </row>
    <row r="81" spans="1:10" ht="15.75" thickBot="1">
      <c r="A81" s="135"/>
      <c r="B81" s="137" t="s">
        <v>153</v>
      </c>
      <c r="C81" s="137" t="s">
        <v>164</v>
      </c>
      <c r="D81" s="137" t="s">
        <v>176</v>
      </c>
      <c r="E81" s="163">
        <f>'шк. (6-7)'!C49</f>
        <v>1919.6930559999998</v>
      </c>
      <c r="F81" s="137">
        <v>0</v>
      </c>
      <c r="G81" s="163">
        <f>'шк. (6-7)'!F49</f>
        <v>2019.517094912</v>
      </c>
      <c r="H81" s="137">
        <v>0</v>
      </c>
      <c r="I81" s="133"/>
      <c r="J81" s="133"/>
    </row>
    <row r="82" spans="1:10" ht="15" customHeight="1" thickBot="1">
      <c r="A82" s="135"/>
      <c r="B82" s="137" t="s">
        <v>133</v>
      </c>
      <c r="C82" s="137" t="s">
        <v>164</v>
      </c>
      <c r="D82" s="137" t="s">
        <v>176</v>
      </c>
      <c r="E82" s="163">
        <f>'шк. (6-7)'!C50</f>
        <v>4535.057344</v>
      </c>
      <c r="F82" s="137">
        <v>0</v>
      </c>
      <c r="G82" s="163">
        <f>'шк. (6-7)'!F50</f>
        <v>4770.880325888</v>
      </c>
      <c r="H82" s="137">
        <v>0</v>
      </c>
      <c r="I82" s="133"/>
      <c r="J82" s="133"/>
    </row>
    <row r="83" spans="1:10" ht="15.75" hidden="1" thickBot="1">
      <c r="A83" s="135"/>
      <c r="B83" s="137"/>
      <c r="C83" s="137"/>
      <c r="D83" s="137"/>
      <c r="E83" s="137"/>
      <c r="F83" s="137"/>
      <c r="G83" s="163" t="e">
        <f>'шк. (6-7)'!F51</f>
        <v>#REF!</v>
      </c>
      <c r="H83" s="137"/>
      <c r="I83" s="133"/>
      <c r="J83" s="133"/>
    </row>
    <row r="84" spans="1:10" ht="15.75" thickBot="1">
      <c r="A84" s="135"/>
      <c r="B84" s="137" t="s">
        <v>154</v>
      </c>
      <c r="C84" s="137" t="s">
        <v>164</v>
      </c>
      <c r="D84" s="137" t="s">
        <v>176</v>
      </c>
      <c r="E84" s="163">
        <f>'шк. (6-7)'!C52</f>
        <v>1889.2108799999999</v>
      </c>
      <c r="F84" s="137">
        <v>0</v>
      </c>
      <c r="G84" s="163">
        <f>'шк. (6-7)'!F52</f>
        <v>1987.44984576</v>
      </c>
      <c r="H84" s="137">
        <v>0</v>
      </c>
      <c r="I84" s="133"/>
      <c r="J84" s="133"/>
    </row>
    <row r="85" spans="1:10" ht="15.75" thickBot="1">
      <c r="A85" s="135"/>
      <c r="B85" s="136" t="s">
        <v>122</v>
      </c>
      <c r="C85" s="137"/>
      <c r="D85" s="137"/>
      <c r="E85" s="137"/>
      <c r="F85" s="137"/>
      <c r="G85" s="137"/>
      <c r="H85" s="137"/>
      <c r="I85" s="133"/>
      <c r="J85" s="133"/>
    </row>
    <row r="86" spans="1:10" ht="30.75" thickBot="1">
      <c r="A86" s="135"/>
      <c r="B86" s="137" t="s">
        <v>155</v>
      </c>
      <c r="C86" s="137"/>
      <c r="D86" s="137"/>
      <c r="E86" s="137"/>
      <c r="F86" s="137"/>
      <c r="G86" s="137"/>
      <c r="H86" s="137"/>
      <c r="I86" s="133"/>
      <c r="J86" s="133"/>
    </row>
    <row r="87" spans="1:10" ht="15.75" thickBot="1">
      <c r="A87" s="135"/>
      <c r="B87" s="137" t="s">
        <v>156</v>
      </c>
      <c r="C87" s="137" t="s">
        <v>166</v>
      </c>
      <c r="D87" s="137" t="s">
        <v>176</v>
      </c>
      <c r="E87" s="137">
        <f>I35</f>
        <v>7535</v>
      </c>
      <c r="F87" s="137">
        <f>J35</f>
        <v>0</v>
      </c>
      <c r="G87" s="137">
        <f>E87</f>
        <v>7535</v>
      </c>
      <c r="H87" s="137"/>
      <c r="I87" s="133"/>
      <c r="J87" s="133"/>
    </row>
    <row r="88" spans="1:10" ht="15.75" thickBot="1">
      <c r="A88" s="135"/>
      <c r="B88" s="137" t="s">
        <v>157</v>
      </c>
      <c r="C88" s="137" t="s">
        <v>178</v>
      </c>
      <c r="D88" s="137" t="s">
        <v>176</v>
      </c>
      <c r="E88" s="137">
        <f>I36</f>
        <v>10745</v>
      </c>
      <c r="F88" s="137"/>
      <c r="G88" s="137">
        <f>E88</f>
        <v>10745</v>
      </c>
      <c r="H88" s="137"/>
      <c r="I88" s="133"/>
      <c r="J88" s="133"/>
    </row>
    <row r="89" spans="1:10" ht="15.75" thickBot="1">
      <c r="A89" s="135"/>
      <c r="B89" s="137" t="s">
        <v>158</v>
      </c>
      <c r="C89" s="137" t="s">
        <v>179</v>
      </c>
      <c r="D89" s="137" t="s">
        <v>176</v>
      </c>
      <c r="E89" s="137">
        <f>I37</f>
        <v>796923</v>
      </c>
      <c r="F89" s="137"/>
      <c r="G89" s="137">
        <f>E89</f>
        <v>796923</v>
      </c>
      <c r="H89" s="137"/>
      <c r="I89" s="133"/>
      <c r="J89" s="133"/>
    </row>
    <row r="90" spans="1:10" ht="15.75" thickBot="1">
      <c r="A90" s="135"/>
      <c r="B90" s="137" t="s">
        <v>159</v>
      </c>
      <c r="C90" s="137" t="s">
        <v>180</v>
      </c>
      <c r="D90" s="137" t="s">
        <v>176</v>
      </c>
      <c r="E90" s="137">
        <f>I38</f>
        <v>465372</v>
      </c>
      <c r="F90" s="137"/>
      <c r="G90" s="137">
        <f>E90</f>
        <v>465372</v>
      </c>
      <c r="H90" s="137"/>
      <c r="I90" s="133"/>
      <c r="J90" s="133"/>
    </row>
    <row r="91" spans="1:10" ht="15.75" thickBot="1">
      <c r="A91" s="135"/>
      <c r="B91" s="137" t="s">
        <v>160</v>
      </c>
      <c r="C91" s="137" t="s">
        <v>181</v>
      </c>
      <c r="D91" s="137" t="s">
        <v>176</v>
      </c>
      <c r="E91" s="137">
        <f>I39</f>
        <v>383</v>
      </c>
      <c r="F91" s="137"/>
      <c r="G91" s="137">
        <f>E91</f>
        <v>383</v>
      </c>
      <c r="H91" s="137"/>
      <c r="I91" s="133"/>
      <c r="J91" s="133"/>
    </row>
    <row r="92" spans="1:10" ht="15.75" thickBot="1">
      <c r="A92" s="135"/>
      <c r="B92" s="136" t="s">
        <v>123</v>
      </c>
      <c r="C92" s="137"/>
      <c r="D92" s="137"/>
      <c r="E92" s="137"/>
      <c r="F92" s="137"/>
      <c r="G92" s="137"/>
      <c r="H92" s="137"/>
      <c r="I92" s="133"/>
      <c r="J92" s="133"/>
    </row>
    <row r="93" spans="1:10" ht="30.75" thickBot="1">
      <c r="A93" s="135"/>
      <c r="B93" s="137" t="s">
        <v>204</v>
      </c>
      <c r="C93" s="137"/>
      <c r="D93" s="137"/>
      <c r="E93" s="137"/>
      <c r="F93" s="137"/>
      <c r="G93" s="137"/>
      <c r="H93" s="137"/>
      <c r="I93" s="133"/>
      <c r="J93" s="133"/>
    </row>
    <row r="94" spans="1:10" ht="30.75" thickBot="1">
      <c r="A94" s="135"/>
      <c r="B94" s="137" t="s">
        <v>156</v>
      </c>
      <c r="C94" s="137" t="s">
        <v>183</v>
      </c>
      <c r="D94" s="137" t="s">
        <v>176</v>
      </c>
      <c r="E94" s="137">
        <v>0.054</v>
      </c>
      <c r="F94" s="137"/>
      <c r="G94" s="137">
        <v>0.054</v>
      </c>
      <c r="H94" s="137"/>
      <c r="I94" s="133"/>
      <c r="J94" s="133"/>
    </row>
    <row r="95" spans="1:10" ht="15.75" thickBot="1">
      <c r="A95" s="135"/>
      <c r="B95" s="137" t="s">
        <v>157</v>
      </c>
      <c r="C95" s="137" t="s">
        <v>167</v>
      </c>
      <c r="D95" s="137" t="s">
        <v>176</v>
      </c>
      <c r="E95" s="137">
        <v>0.17</v>
      </c>
      <c r="F95" s="137"/>
      <c r="G95" s="137">
        <v>0.17</v>
      </c>
      <c r="H95" s="137"/>
      <c r="I95" s="133"/>
      <c r="J95" s="133"/>
    </row>
    <row r="96" spans="1:10" ht="30.75" thickBot="1">
      <c r="A96" s="135"/>
      <c r="B96" s="137" t="s">
        <v>158</v>
      </c>
      <c r="C96" s="137" t="s">
        <v>168</v>
      </c>
      <c r="D96" s="137" t="s">
        <v>176</v>
      </c>
      <c r="E96" s="137">
        <v>9.21</v>
      </c>
      <c r="F96" s="137"/>
      <c r="G96" s="137">
        <v>9.21</v>
      </c>
      <c r="H96" s="137"/>
      <c r="I96" s="133"/>
      <c r="J96" s="133"/>
    </row>
    <row r="97" spans="1:10" ht="15.75" thickBot="1">
      <c r="A97" s="135"/>
      <c r="B97" s="137" t="s">
        <v>159</v>
      </c>
      <c r="C97" s="137" t="s">
        <v>167</v>
      </c>
      <c r="D97" s="137" t="s">
        <v>176</v>
      </c>
      <c r="E97" s="137">
        <v>8.53</v>
      </c>
      <c r="F97" s="137"/>
      <c r="G97" s="137">
        <v>8.53</v>
      </c>
      <c r="H97" s="137"/>
      <c r="I97" s="133"/>
      <c r="J97" s="133"/>
    </row>
    <row r="98" spans="1:10" ht="30.75" thickBot="1">
      <c r="A98" s="135"/>
      <c r="B98" s="137" t="s">
        <v>160</v>
      </c>
      <c r="C98" s="137" t="s">
        <v>182</v>
      </c>
      <c r="D98" s="137" t="s">
        <v>176</v>
      </c>
      <c r="E98" s="137">
        <v>0.01</v>
      </c>
      <c r="F98" s="137"/>
      <c r="G98" s="137">
        <v>0.01</v>
      </c>
      <c r="H98" s="137"/>
      <c r="I98" s="133"/>
      <c r="J98" s="133"/>
    </row>
    <row r="99" spans="1:10" ht="15.75" thickBot="1">
      <c r="A99" s="135"/>
      <c r="B99" s="136" t="s">
        <v>124</v>
      </c>
      <c r="C99" s="137"/>
      <c r="D99" s="137"/>
      <c r="E99" s="137"/>
      <c r="F99" s="137"/>
      <c r="G99" s="137"/>
      <c r="H99" s="137"/>
      <c r="I99" s="133"/>
      <c r="J99" s="133"/>
    </row>
    <row r="100" spans="1:10" ht="15.75" thickBot="1">
      <c r="A100" s="135"/>
      <c r="B100" s="137" t="s">
        <v>161</v>
      </c>
      <c r="C100" s="137" t="s">
        <v>165</v>
      </c>
      <c r="D100" s="137" t="s">
        <v>176</v>
      </c>
      <c r="E100" s="137"/>
      <c r="F100" s="137"/>
      <c r="G100" s="137"/>
      <c r="H100" s="137"/>
      <c r="I100" s="133"/>
      <c r="J100" s="133"/>
    </row>
    <row r="101" spans="1:10" ht="15.75" thickBot="1">
      <c r="A101" s="135"/>
      <c r="B101" s="137" t="s">
        <v>156</v>
      </c>
      <c r="C101" s="137" t="s">
        <v>165</v>
      </c>
      <c r="D101" s="137" t="s">
        <v>176</v>
      </c>
      <c r="E101" s="137">
        <v>4</v>
      </c>
      <c r="F101" s="137"/>
      <c r="G101" s="137">
        <v>4</v>
      </c>
      <c r="H101" s="137"/>
      <c r="I101" s="133"/>
      <c r="J101" s="133"/>
    </row>
    <row r="102" spans="1:10" ht="15.75" thickBot="1">
      <c r="A102" s="135"/>
      <c r="B102" s="137" t="s">
        <v>157</v>
      </c>
      <c r="C102" s="137" t="s">
        <v>165</v>
      </c>
      <c r="D102" s="137" t="s">
        <v>176</v>
      </c>
      <c r="E102" s="137">
        <v>1</v>
      </c>
      <c r="F102" s="137"/>
      <c r="G102" s="137">
        <v>1</v>
      </c>
      <c r="H102" s="137"/>
      <c r="I102" s="133"/>
      <c r="J102" s="133"/>
    </row>
    <row r="103" spans="1:10" ht="15.75" thickBot="1">
      <c r="A103" s="135"/>
      <c r="B103" s="137" t="s">
        <v>158</v>
      </c>
      <c r="C103" s="137" t="s">
        <v>165</v>
      </c>
      <c r="D103" s="137" t="s">
        <v>176</v>
      </c>
      <c r="E103" s="137">
        <v>1</v>
      </c>
      <c r="F103" s="137"/>
      <c r="G103" s="137">
        <v>1</v>
      </c>
      <c r="H103" s="137"/>
      <c r="I103" s="133"/>
      <c r="J103" s="133"/>
    </row>
    <row r="104" spans="1:10" ht="15.75" thickBot="1">
      <c r="A104" s="135"/>
      <c r="B104" s="137" t="s">
        <v>159</v>
      </c>
      <c r="C104" s="137" t="s">
        <v>165</v>
      </c>
      <c r="D104" s="137" t="s">
        <v>176</v>
      </c>
      <c r="E104" s="137">
        <v>6</v>
      </c>
      <c r="F104" s="137"/>
      <c r="G104" s="137">
        <v>0</v>
      </c>
      <c r="H104" s="137"/>
      <c r="I104" s="133"/>
      <c r="J104" s="133"/>
    </row>
    <row r="105" spans="1:10" ht="15.75" thickBot="1">
      <c r="A105" s="135"/>
      <c r="B105" s="137" t="s">
        <v>160</v>
      </c>
      <c r="C105" s="137" t="s">
        <v>165</v>
      </c>
      <c r="D105" s="137" t="s">
        <v>176</v>
      </c>
      <c r="E105" s="137">
        <v>0</v>
      </c>
      <c r="F105" s="137"/>
      <c r="G105" s="137">
        <v>0</v>
      </c>
      <c r="H105" s="137"/>
      <c r="I105" s="133"/>
      <c r="J105" s="133"/>
    </row>
    <row r="106" spans="1:10" ht="12.75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</row>
    <row r="107" spans="1:10" ht="12.75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</row>
    <row r="108" spans="1:10" ht="12.75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</row>
    <row r="109" spans="1:10" ht="12.75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</row>
    <row r="110" spans="1:10" ht="12.75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</row>
    <row r="111" spans="1:10" ht="12.75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</row>
    <row r="112" spans="1:10" ht="12.75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</row>
    <row r="113" spans="1:10" ht="12.75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</row>
    <row r="114" spans="1:10" ht="12.75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</row>
    <row r="115" spans="1:10" ht="12.75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</row>
    <row r="116" spans="1:10" ht="12.75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</row>
    <row r="117" spans="1:10" ht="12.75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</row>
    <row r="118" spans="1:10" ht="12.75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</row>
    <row r="119" spans="1:10" ht="12.75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</row>
    <row r="120" spans="1:10" ht="12.75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</row>
    <row r="121" spans="1:10" ht="12.75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</row>
    <row r="122" spans="1:10" ht="12.75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</row>
    <row r="123" spans="1:10" ht="12.75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</row>
    <row r="124" spans="1:10" ht="12.75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</row>
  </sheetData>
  <sheetProtection/>
  <mergeCells count="21">
    <mergeCell ref="A24:J24"/>
    <mergeCell ref="A3:A5"/>
    <mergeCell ref="I3:J3"/>
    <mergeCell ref="E3:F3"/>
    <mergeCell ref="G3:H3"/>
    <mergeCell ref="F4:F5"/>
    <mergeCell ref="A76:H76"/>
    <mergeCell ref="A59:H59"/>
    <mergeCell ref="E56:F56"/>
    <mergeCell ref="G56:H56"/>
    <mergeCell ref="A56:A57"/>
    <mergeCell ref="B56:B57"/>
    <mergeCell ref="C56:C57"/>
    <mergeCell ref="D56:D57"/>
    <mergeCell ref="G4:G5"/>
    <mergeCell ref="H4:H5"/>
    <mergeCell ref="A7:J7"/>
    <mergeCell ref="C3:C5"/>
    <mergeCell ref="D3:D5"/>
    <mergeCell ref="E4:E5"/>
    <mergeCell ref="B3:B5"/>
  </mergeCells>
  <printOptions/>
  <pageMargins left="0.75" right="0.75" top="1" bottom="1" header="0.5" footer="0.5"/>
  <pageSetup horizontalDpi="600" verticalDpi="600" orientation="landscape" paperSize="9" scale="79" r:id="rId1"/>
  <rowBreaks count="3" manualBreakCount="3">
    <brk id="32" max="9" man="1"/>
    <brk id="54" max="9" man="1"/>
    <brk id="75" max="9" man="1"/>
  </rowBreaks>
  <colBreaks count="1" manualBreakCount="1">
    <brk id="10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B32" sqref="B32"/>
    </sheetView>
  </sheetViews>
  <sheetFormatPr defaultColWidth="9.00390625" defaultRowHeight="12.75"/>
  <cols>
    <col min="1" max="1" width="47.125" style="0" customWidth="1"/>
    <col min="2" max="2" width="10.125" style="0" customWidth="1"/>
    <col min="3" max="3" width="9.875" style="0" customWidth="1"/>
    <col min="10" max="10" width="10.00390625" style="0" bestFit="1" customWidth="1"/>
    <col min="11" max="11" width="10.625" style="0" customWidth="1"/>
  </cols>
  <sheetData>
    <row r="1" ht="15" thickBot="1">
      <c r="A1" s="17" t="s">
        <v>117</v>
      </c>
    </row>
    <row r="2" spans="1:11" ht="13.5" thickBot="1">
      <c r="A2" s="265" t="s">
        <v>52</v>
      </c>
      <c r="B2" s="268" t="s">
        <v>231</v>
      </c>
      <c r="C2" s="235"/>
      <c r="D2" s="233" t="s">
        <v>216</v>
      </c>
      <c r="E2" s="235"/>
      <c r="F2" s="233" t="s">
        <v>220</v>
      </c>
      <c r="G2" s="235"/>
      <c r="H2" s="233" t="s">
        <v>200</v>
      </c>
      <c r="I2" s="235"/>
      <c r="J2" s="233" t="s">
        <v>232</v>
      </c>
      <c r="K2" s="235"/>
    </row>
    <row r="3" spans="1:11" ht="24">
      <c r="A3" s="266"/>
      <c r="B3" s="269" t="s">
        <v>47</v>
      </c>
      <c r="C3" s="271" t="s">
        <v>48</v>
      </c>
      <c r="D3" s="271" t="s">
        <v>47</v>
      </c>
      <c r="E3" s="16" t="s">
        <v>51</v>
      </c>
      <c r="F3" s="271" t="s">
        <v>47</v>
      </c>
      <c r="G3" s="16" t="s">
        <v>51</v>
      </c>
      <c r="H3" s="271" t="s">
        <v>47</v>
      </c>
      <c r="I3" s="271" t="s">
        <v>48</v>
      </c>
      <c r="J3" s="271" t="s">
        <v>47</v>
      </c>
      <c r="K3" s="271" t="s">
        <v>48</v>
      </c>
    </row>
    <row r="4" spans="1:11" ht="13.5" thickBot="1">
      <c r="A4" s="267"/>
      <c r="B4" s="270"/>
      <c r="C4" s="272"/>
      <c r="D4" s="272"/>
      <c r="E4" s="84" t="s">
        <v>50</v>
      </c>
      <c r="F4" s="272"/>
      <c r="G4" s="84" t="s">
        <v>50</v>
      </c>
      <c r="H4" s="272"/>
      <c r="I4" s="272"/>
      <c r="J4" s="272"/>
      <c r="K4" s="272"/>
    </row>
    <row r="5" spans="1:11" ht="13.5" thickBot="1">
      <c r="A5" s="5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</row>
    <row r="6" spans="1:11" ht="13.5" thickBot="1">
      <c r="A6" s="55" t="s">
        <v>53</v>
      </c>
      <c r="B6" s="124">
        <v>63060.61</v>
      </c>
      <c r="C6" s="124"/>
      <c r="D6" s="124">
        <v>65895.08</v>
      </c>
      <c r="E6" s="124"/>
      <c r="F6" s="124">
        <v>78765.67</v>
      </c>
      <c r="G6" s="124"/>
      <c r="H6" s="165">
        <f>F6*1.061</f>
        <v>83570.37586999999</v>
      </c>
      <c r="I6" s="124"/>
      <c r="J6" s="167">
        <f>H6*1.087</f>
        <v>90840.99857068999</v>
      </c>
      <c r="K6" s="124"/>
    </row>
    <row r="7" spans="1:11" ht="13.5" thickBot="1">
      <c r="A7" s="56" t="s">
        <v>54</v>
      </c>
      <c r="B7" s="125">
        <v>0</v>
      </c>
      <c r="C7" s="125"/>
      <c r="D7" s="125">
        <v>0</v>
      </c>
      <c r="E7" s="126"/>
      <c r="F7" s="127">
        <v>0</v>
      </c>
      <c r="G7" s="124"/>
      <c r="H7" s="165">
        <f>F7*1.061</f>
        <v>0</v>
      </c>
      <c r="I7" s="124"/>
      <c r="J7" s="167">
        <f>H7*1.087</f>
        <v>0</v>
      </c>
      <c r="K7" s="125"/>
    </row>
    <row r="8" spans="1:11" ht="13.5" thickBot="1">
      <c r="A8" s="29" t="s">
        <v>55</v>
      </c>
      <c r="B8" s="125">
        <v>1669.8</v>
      </c>
      <c r="C8" s="125"/>
      <c r="D8" s="125">
        <v>2839.1</v>
      </c>
      <c r="E8" s="126"/>
      <c r="F8" s="127">
        <v>3235.6</v>
      </c>
      <c r="G8" s="124"/>
      <c r="H8" s="165">
        <f>F8*1.061</f>
        <v>3432.9716</v>
      </c>
      <c r="I8" s="124"/>
      <c r="J8" s="167">
        <f>H8*1.087</f>
        <v>3731.6401291999996</v>
      </c>
      <c r="K8" s="125"/>
    </row>
    <row r="9" spans="1:11" ht="13.5" thickBot="1">
      <c r="A9" s="29" t="s">
        <v>56</v>
      </c>
      <c r="B9" s="125">
        <v>2618.9</v>
      </c>
      <c r="C9" s="125"/>
      <c r="D9" s="125">
        <v>3712.6</v>
      </c>
      <c r="E9" s="126"/>
      <c r="F9" s="127">
        <v>4208.13</v>
      </c>
      <c r="G9" s="124"/>
      <c r="H9" s="165">
        <f>F9*1.061</f>
        <v>4464.82593</v>
      </c>
      <c r="I9" s="124"/>
      <c r="J9" s="167">
        <f>H9*1.087</f>
        <v>4853.26578591</v>
      </c>
      <c r="K9" s="128"/>
    </row>
    <row r="10" spans="1:11" ht="13.5" thickBot="1">
      <c r="A10" s="30" t="s">
        <v>2</v>
      </c>
      <c r="B10" s="43">
        <f>SUM(B6:B9)</f>
        <v>67349.31</v>
      </c>
      <c r="C10" s="43">
        <f aca="true" t="shared" si="0" ref="C10:K10">SUM(C6:C9)</f>
        <v>0</v>
      </c>
      <c r="D10" s="43">
        <f t="shared" si="0"/>
        <v>72446.78000000001</v>
      </c>
      <c r="E10" s="43">
        <f t="shared" si="0"/>
        <v>0</v>
      </c>
      <c r="F10" s="43">
        <f t="shared" si="0"/>
        <v>86209.40000000001</v>
      </c>
      <c r="G10" s="43">
        <f t="shared" si="0"/>
        <v>0</v>
      </c>
      <c r="H10" s="166">
        <f t="shared" si="0"/>
        <v>91468.1734</v>
      </c>
      <c r="I10" s="43">
        <f t="shared" si="0"/>
        <v>0</v>
      </c>
      <c r="J10" s="166">
        <f t="shared" si="0"/>
        <v>99425.90448579998</v>
      </c>
      <c r="K10" s="43">
        <f t="shared" si="0"/>
        <v>0</v>
      </c>
    </row>
    <row r="11" spans="1:11" ht="26.25" thickBot="1">
      <c r="A11" s="57" t="s">
        <v>57</v>
      </c>
      <c r="B11" s="24" t="s">
        <v>17</v>
      </c>
      <c r="C11" s="43"/>
      <c r="D11" s="24" t="s">
        <v>17</v>
      </c>
      <c r="E11" s="40"/>
      <c r="F11" s="44"/>
      <c r="G11" s="35"/>
      <c r="H11" s="35"/>
      <c r="I11" s="35"/>
      <c r="J11" s="35" t="s">
        <v>17</v>
      </c>
      <c r="K11" s="43"/>
    </row>
    <row r="12" spans="2:11" ht="12.75">
      <c r="B12" s="164"/>
      <c r="C12" s="164"/>
      <c r="D12" s="164"/>
      <c r="E12" s="164"/>
      <c r="F12" s="164"/>
      <c r="G12" s="164"/>
      <c r="H12" s="164"/>
      <c r="I12" s="164"/>
      <c r="J12" s="164"/>
      <c r="K12" s="164"/>
    </row>
  </sheetData>
  <sheetProtection/>
  <mergeCells count="14">
    <mergeCell ref="I3:I4"/>
    <mergeCell ref="J3:J4"/>
    <mergeCell ref="K3:K4"/>
    <mergeCell ref="H2:I2"/>
    <mergeCell ref="J2:K2"/>
    <mergeCell ref="H3:H4"/>
    <mergeCell ref="A2:A4"/>
    <mergeCell ref="B2:C2"/>
    <mergeCell ref="D2:E2"/>
    <mergeCell ref="F2:G2"/>
    <mergeCell ref="B3:B4"/>
    <mergeCell ref="C3:C4"/>
    <mergeCell ref="D3:D4"/>
    <mergeCell ref="F3:F4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5"/>
  <sheetViews>
    <sheetView tabSelected="1" view="pageBreakPreview" zoomScaleSheetLayoutView="100" zoomScalePageLayoutView="0" workbookViewId="0" topLeftCell="A112">
      <selection activeCell="P114" sqref="P114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12.75390625" style="0" customWidth="1"/>
    <col min="4" max="4" width="14.00390625" style="0" customWidth="1"/>
    <col min="5" max="5" width="13.375" style="0" customWidth="1"/>
    <col min="11" max="11" width="10.625" style="0" customWidth="1"/>
  </cols>
  <sheetData>
    <row r="1" ht="15" thickBot="1">
      <c r="A1" s="17" t="s">
        <v>58</v>
      </c>
    </row>
    <row r="2" spans="1:16" ht="13.5" thickBot="1">
      <c r="A2" s="322" t="s">
        <v>41</v>
      </c>
      <c r="B2" s="224" t="s">
        <v>59</v>
      </c>
      <c r="C2" s="233" t="s">
        <v>215</v>
      </c>
      <c r="D2" s="234"/>
      <c r="E2" s="234"/>
      <c r="F2" s="235"/>
      <c r="G2" s="233" t="s">
        <v>233</v>
      </c>
      <c r="H2" s="234"/>
      <c r="I2" s="234"/>
      <c r="J2" s="235"/>
      <c r="K2" s="233" t="s">
        <v>206</v>
      </c>
      <c r="L2" s="235"/>
      <c r="M2" s="233" t="s">
        <v>234</v>
      </c>
      <c r="N2" s="235"/>
      <c r="O2" s="233" t="s">
        <v>235</v>
      </c>
      <c r="P2" s="235"/>
    </row>
    <row r="3" spans="1:16" ht="13.5" thickBot="1">
      <c r="A3" s="323"/>
      <c r="B3" s="249"/>
      <c r="C3" s="327" t="s">
        <v>47</v>
      </c>
      <c r="D3" s="328"/>
      <c r="E3" s="327" t="s">
        <v>48</v>
      </c>
      <c r="F3" s="328"/>
      <c r="G3" s="327" t="s">
        <v>47</v>
      </c>
      <c r="H3" s="328"/>
      <c r="I3" s="327" t="s">
        <v>48</v>
      </c>
      <c r="J3" s="328"/>
      <c r="K3" s="325" t="s">
        <v>47</v>
      </c>
      <c r="L3" s="325" t="s">
        <v>48</v>
      </c>
      <c r="M3" s="325" t="s">
        <v>47</v>
      </c>
      <c r="N3" s="325" t="s">
        <v>48</v>
      </c>
      <c r="O3" s="325" t="s">
        <v>47</v>
      </c>
      <c r="P3" s="325" t="s">
        <v>48</v>
      </c>
    </row>
    <row r="4" spans="1:16" ht="23.25" thickBot="1">
      <c r="A4" s="324"/>
      <c r="B4" s="225"/>
      <c r="C4" s="58" t="s">
        <v>60</v>
      </c>
      <c r="D4" s="58" t="s">
        <v>61</v>
      </c>
      <c r="E4" s="58" t="s">
        <v>60</v>
      </c>
      <c r="F4" s="58" t="s">
        <v>61</v>
      </c>
      <c r="G4" s="58" t="s">
        <v>60</v>
      </c>
      <c r="H4" s="58" t="s">
        <v>61</v>
      </c>
      <c r="I4" s="58" t="s">
        <v>60</v>
      </c>
      <c r="J4" s="58" t="s">
        <v>61</v>
      </c>
      <c r="K4" s="326"/>
      <c r="L4" s="326"/>
      <c r="M4" s="326"/>
      <c r="N4" s="326"/>
      <c r="O4" s="326"/>
      <c r="P4" s="326"/>
    </row>
    <row r="5" spans="1:16" ht="13.5" thickBot="1">
      <c r="A5" s="46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  <c r="N5" s="34">
        <v>14</v>
      </c>
      <c r="O5" s="34">
        <v>15</v>
      </c>
      <c r="P5" s="34">
        <v>16</v>
      </c>
    </row>
    <row r="6" spans="1:16" ht="24.75" thickBot="1">
      <c r="A6" s="46"/>
      <c r="B6" s="34" t="s">
        <v>170</v>
      </c>
      <c r="C6" s="124">
        <v>1140.5</v>
      </c>
      <c r="D6" s="124">
        <v>1140.5</v>
      </c>
      <c r="E6" s="124"/>
      <c r="F6" s="124"/>
      <c r="G6" s="124">
        <v>935</v>
      </c>
      <c r="H6" s="124">
        <f>G6</f>
        <v>935</v>
      </c>
      <c r="I6" s="124"/>
      <c r="J6" s="124"/>
      <c r="K6" s="124">
        <v>938</v>
      </c>
      <c r="L6" s="124"/>
      <c r="M6" s="124">
        <f>K6</f>
        <v>938</v>
      </c>
      <c r="N6" s="124"/>
      <c r="O6" s="124">
        <f>M6</f>
        <v>938</v>
      </c>
      <c r="P6" s="124"/>
    </row>
    <row r="7" spans="1:16" ht="36.75" thickBot="1">
      <c r="A7" s="46"/>
      <c r="B7" s="34" t="s">
        <v>171</v>
      </c>
      <c r="C7" s="124">
        <v>194</v>
      </c>
      <c r="D7" s="124">
        <v>194</v>
      </c>
      <c r="E7" s="124"/>
      <c r="F7" s="124"/>
      <c r="G7" s="124">
        <v>191.5</v>
      </c>
      <c r="H7" s="124">
        <f>G7</f>
        <v>191.5</v>
      </c>
      <c r="I7" s="124"/>
      <c r="J7" s="124"/>
      <c r="K7" s="124">
        <v>194</v>
      </c>
      <c r="L7" s="124"/>
      <c r="M7" s="124">
        <f>K7</f>
        <v>194</v>
      </c>
      <c r="N7" s="124"/>
      <c r="O7" s="124">
        <f>M7</f>
        <v>194</v>
      </c>
      <c r="P7" s="124"/>
    </row>
    <row r="8" spans="1:16" ht="13.5" thickBot="1">
      <c r="A8" s="46"/>
      <c r="B8" s="34" t="s">
        <v>172</v>
      </c>
      <c r="C8" s="124">
        <v>168</v>
      </c>
      <c r="D8" s="124">
        <v>168</v>
      </c>
      <c r="E8" s="124"/>
      <c r="F8" s="124"/>
      <c r="G8" s="124">
        <v>142</v>
      </c>
      <c r="H8" s="124">
        <f>G8</f>
        <v>142</v>
      </c>
      <c r="I8" s="124"/>
      <c r="J8" s="124"/>
      <c r="K8" s="124">
        <v>145</v>
      </c>
      <c r="L8" s="124"/>
      <c r="M8" s="124">
        <f>K8</f>
        <v>145</v>
      </c>
      <c r="N8" s="124"/>
      <c r="O8" s="124">
        <f>M8</f>
        <v>145</v>
      </c>
      <c r="P8" s="124"/>
    </row>
    <row r="9" spans="1:16" ht="13.5" thickBot="1">
      <c r="A9" s="59"/>
      <c r="B9" s="37" t="s">
        <v>173</v>
      </c>
      <c r="C9" s="124">
        <v>491</v>
      </c>
      <c r="D9" s="124">
        <v>491</v>
      </c>
      <c r="E9" s="124"/>
      <c r="F9" s="124"/>
      <c r="G9" s="124">
        <v>424.5</v>
      </c>
      <c r="H9" s="124">
        <f>G9</f>
        <v>424.5</v>
      </c>
      <c r="I9" s="124"/>
      <c r="J9" s="124"/>
      <c r="K9" s="124">
        <v>425</v>
      </c>
      <c r="L9" s="124"/>
      <c r="M9" s="124">
        <f>K9</f>
        <v>425</v>
      </c>
      <c r="N9" s="124"/>
      <c r="O9" s="124">
        <f>M9</f>
        <v>425</v>
      </c>
      <c r="P9" s="124"/>
    </row>
    <row r="10" spans="1:16" ht="26.25" thickBot="1">
      <c r="A10" s="60"/>
      <c r="B10" s="38" t="s">
        <v>62</v>
      </c>
      <c r="C10" s="142">
        <f>SUM(C6:C9)</f>
        <v>1993.5</v>
      </c>
      <c r="D10" s="142">
        <f aca="true" t="shared" si="0" ref="D10:P10">SUM(D6:D9)</f>
        <v>1993.5</v>
      </c>
      <c r="E10" s="142">
        <f t="shared" si="0"/>
        <v>0</v>
      </c>
      <c r="F10" s="142">
        <f t="shared" si="0"/>
        <v>0</v>
      </c>
      <c r="G10" s="142">
        <f>SUM(G6:G9)</f>
        <v>1693</v>
      </c>
      <c r="H10" s="124">
        <f>G10</f>
        <v>1693</v>
      </c>
      <c r="I10" s="142">
        <f t="shared" si="0"/>
        <v>0</v>
      </c>
      <c r="J10" s="142">
        <f t="shared" si="0"/>
        <v>0</v>
      </c>
      <c r="K10" s="142">
        <f t="shared" si="0"/>
        <v>1702</v>
      </c>
      <c r="L10" s="142">
        <f t="shared" si="0"/>
        <v>0</v>
      </c>
      <c r="M10" s="142">
        <f t="shared" si="0"/>
        <v>1702</v>
      </c>
      <c r="N10" s="142">
        <f t="shared" si="0"/>
        <v>0</v>
      </c>
      <c r="O10" s="142">
        <f t="shared" si="0"/>
        <v>1702</v>
      </c>
      <c r="P10" s="142">
        <f t="shared" si="0"/>
        <v>0</v>
      </c>
    </row>
    <row r="11" spans="1:16" ht="72.75" thickBot="1">
      <c r="A11" s="59"/>
      <c r="B11" s="37" t="s">
        <v>63</v>
      </c>
      <c r="C11" s="34" t="s">
        <v>17</v>
      </c>
      <c r="D11" s="34" t="s">
        <v>17</v>
      </c>
      <c r="E11" s="37"/>
      <c r="F11" s="37"/>
      <c r="G11" s="34" t="s">
        <v>17</v>
      </c>
      <c r="H11" s="34" t="s">
        <v>17</v>
      </c>
      <c r="I11" s="37"/>
      <c r="J11" s="37"/>
      <c r="K11" s="34" t="s">
        <v>17</v>
      </c>
      <c r="L11" s="37"/>
      <c r="M11" s="34" t="s">
        <v>17</v>
      </c>
      <c r="N11" s="37"/>
      <c r="O11" s="34" t="s">
        <v>17</v>
      </c>
      <c r="P11" s="37"/>
    </row>
    <row r="12" ht="14.25">
      <c r="A12" s="17" t="s">
        <v>64</v>
      </c>
    </row>
    <row r="13" ht="15" thickBot="1">
      <c r="A13" s="1" t="s">
        <v>236</v>
      </c>
    </row>
    <row r="14" spans="1:11" ht="13.5" customHeight="1" thickBot="1">
      <c r="A14" s="177" t="s">
        <v>41</v>
      </c>
      <c r="B14" s="322" t="s">
        <v>65</v>
      </c>
      <c r="C14" s="224" t="s">
        <v>66</v>
      </c>
      <c r="D14" s="224" t="s">
        <v>67</v>
      </c>
      <c r="E14" s="224" t="s">
        <v>68</v>
      </c>
      <c r="F14" s="233" t="s">
        <v>215</v>
      </c>
      <c r="G14" s="235"/>
      <c r="H14" s="233" t="s">
        <v>216</v>
      </c>
      <c r="I14" s="235"/>
      <c r="J14" s="233" t="s">
        <v>220</v>
      </c>
      <c r="K14" s="235"/>
    </row>
    <row r="15" spans="1:11" ht="24" customHeight="1">
      <c r="A15" s="178"/>
      <c r="B15" s="323"/>
      <c r="C15" s="249"/>
      <c r="D15" s="249"/>
      <c r="E15" s="249"/>
      <c r="F15" s="5" t="s">
        <v>49</v>
      </c>
      <c r="G15" s="5" t="s">
        <v>51</v>
      </c>
      <c r="H15" s="5" t="s">
        <v>49</v>
      </c>
      <c r="I15" s="5" t="s">
        <v>51</v>
      </c>
      <c r="J15" s="5" t="s">
        <v>49</v>
      </c>
      <c r="K15" s="5" t="s">
        <v>51</v>
      </c>
    </row>
    <row r="16" spans="1:11" ht="13.5" customHeight="1" thickBot="1">
      <c r="A16" s="173"/>
      <c r="B16" s="324"/>
      <c r="C16" s="225"/>
      <c r="D16" s="225"/>
      <c r="E16" s="225"/>
      <c r="F16" s="19" t="s">
        <v>69</v>
      </c>
      <c r="G16" s="19" t="s">
        <v>50</v>
      </c>
      <c r="H16" s="19" t="s">
        <v>69</v>
      </c>
      <c r="I16" s="19" t="s">
        <v>50</v>
      </c>
      <c r="J16" s="19" t="s">
        <v>69</v>
      </c>
      <c r="K16" s="19" t="s">
        <v>50</v>
      </c>
    </row>
    <row r="17" spans="1:11" ht="13.5" thickBot="1">
      <c r="A17" s="46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</row>
    <row r="18" spans="1:11" ht="15" thickBo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5" thickBo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3.5" thickBot="1">
      <c r="A20" s="9"/>
      <c r="B20" s="10"/>
      <c r="C20" s="10" t="s">
        <v>2</v>
      </c>
      <c r="D20" s="10"/>
      <c r="E20" s="10"/>
      <c r="F20" s="10"/>
      <c r="G20" s="10"/>
      <c r="H20" s="10"/>
      <c r="I20" s="10"/>
      <c r="J20" s="10"/>
      <c r="K20" s="10"/>
    </row>
    <row r="21" ht="15" thickBot="1">
      <c r="A21" s="1" t="s">
        <v>237</v>
      </c>
    </row>
    <row r="22" spans="1:9" ht="13.5" customHeight="1" thickBot="1">
      <c r="A22" s="177" t="s">
        <v>41</v>
      </c>
      <c r="B22" s="322" t="s">
        <v>70</v>
      </c>
      <c r="C22" s="224" t="s">
        <v>66</v>
      </c>
      <c r="D22" s="224" t="s">
        <v>67</v>
      </c>
      <c r="E22" s="224" t="s">
        <v>68</v>
      </c>
      <c r="F22" s="233" t="s">
        <v>200</v>
      </c>
      <c r="G22" s="235"/>
      <c r="H22" s="233" t="s">
        <v>218</v>
      </c>
      <c r="I22" s="235"/>
    </row>
    <row r="23" spans="1:9" ht="24" customHeight="1">
      <c r="A23" s="178"/>
      <c r="B23" s="323"/>
      <c r="C23" s="249"/>
      <c r="D23" s="249"/>
      <c r="E23" s="249"/>
      <c r="F23" s="5" t="s">
        <v>49</v>
      </c>
      <c r="G23" s="5" t="s">
        <v>51</v>
      </c>
      <c r="H23" s="5" t="s">
        <v>49</v>
      </c>
      <c r="I23" s="5" t="s">
        <v>51</v>
      </c>
    </row>
    <row r="24" spans="1:9" ht="13.5" customHeight="1" thickBot="1">
      <c r="A24" s="173"/>
      <c r="B24" s="324"/>
      <c r="C24" s="225"/>
      <c r="D24" s="225"/>
      <c r="E24" s="225"/>
      <c r="F24" s="19" t="s">
        <v>69</v>
      </c>
      <c r="G24" s="19" t="s">
        <v>50</v>
      </c>
      <c r="H24" s="19" t="s">
        <v>69</v>
      </c>
      <c r="I24" s="19" t="s">
        <v>50</v>
      </c>
    </row>
    <row r="25" spans="1:9" ht="13.5" thickBot="1">
      <c r="A25" s="46">
        <v>1</v>
      </c>
      <c r="B25" s="34">
        <v>2</v>
      </c>
      <c r="C25" s="34">
        <v>3</v>
      </c>
      <c r="D25" s="34">
        <v>4</v>
      </c>
      <c r="E25" s="34">
        <v>5</v>
      </c>
      <c r="F25" s="34">
        <v>6</v>
      </c>
      <c r="G25" s="34">
        <v>7</v>
      </c>
      <c r="H25" s="34">
        <v>8</v>
      </c>
      <c r="I25" s="34">
        <v>9</v>
      </c>
    </row>
    <row r="26" spans="1:9" ht="15" thickBot="1">
      <c r="A26" s="52"/>
      <c r="B26" s="53"/>
      <c r="C26" s="53"/>
      <c r="D26" s="53"/>
      <c r="E26" s="53"/>
      <c r="F26" s="53"/>
      <c r="G26" s="53"/>
      <c r="H26" s="53"/>
      <c r="I26" s="53"/>
    </row>
    <row r="27" spans="1:9" ht="15" thickBot="1">
      <c r="A27" s="52"/>
      <c r="B27" s="53"/>
      <c r="C27" s="53"/>
      <c r="D27" s="53"/>
      <c r="E27" s="53"/>
      <c r="F27" s="53"/>
      <c r="G27" s="53"/>
      <c r="H27" s="53"/>
      <c r="I27" s="53"/>
    </row>
    <row r="28" spans="1:9" ht="13.5" thickBot="1">
      <c r="A28" s="9"/>
      <c r="B28" s="10"/>
      <c r="C28" s="10" t="s">
        <v>2</v>
      </c>
      <c r="D28" s="10"/>
      <c r="E28" s="10"/>
      <c r="F28" s="10"/>
      <c r="G28" s="10"/>
      <c r="H28" s="10"/>
      <c r="I28" s="10"/>
    </row>
    <row r="29" ht="14.25">
      <c r="A29" s="61" t="s">
        <v>71</v>
      </c>
    </row>
    <row r="30" ht="14.25">
      <c r="A30" s="1" t="s">
        <v>238</v>
      </c>
    </row>
    <row r="31" ht="13.5" thickBot="1">
      <c r="A31" s="62" t="s">
        <v>72</v>
      </c>
    </row>
    <row r="32" spans="1:12" ht="24.75" customHeight="1" thickBot="1">
      <c r="A32" s="218" t="s">
        <v>8</v>
      </c>
      <c r="B32" s="63" t="s">
        <v>73</v>
      </c>
      <c r="C32" s="233" t="s">
        <v>215</v>
      </c>
      <c r="D32" s="234"/>
      <c r="E32" s="235"/>
      <c r="F32" s="233" t="s">
        <v>216</v>
      </c>
      <c r="G32" s="234"/>
      <c r="H32" s="235"/>
      <c r="I32" s="233" t="s">
        <v>220</v>
      </c>
      <c r="J32" s="234"/>
      <c r="K32" s="235"/>
      <c r="L32" s="174" t="s">
        <v>74</v>
      </c>
    </row>
    <row r="33" spans="1:12" ht="36.75" customHeight="1" thickBot="1">
      <c r="A33" s="220"/>
      <c r="B33" s="64" t="s">
        <v>75</v>
      </c>
      <c r="C33" s="12" t="s">
        <v>76</v>
      </c>
      <c r="D33" s="19" t="s">
        <v>77</v>
      </c>
      <c r="E33" s="19" t="s">
        <v>78</v>
      </c>
      <c r="F33" s="19" t="s">
        <v>76</v>
      </c>
      <c r="G33" s="19" t="s">
        <v>77</v>
      </c>
      <c r="H33" s="19" t="s">
        <v>78</v>
      </c>
      <c r="I33" s="19" t="s">
        <v>76</v>
      </c>
      <c r="J33" s="19" t="s">
        <v>77</v>
      </c>
      <c r="K33" s="19" t="s">
        <v>78</v>
      </c>
      <c r="L33" s="245"/>
    </row>
    <row r="34" spans="1:12" ht="13.5" thickBot="1">
      <c r="A34" s="20">
        <v>1</v>
      </c>
      <c r="B34" s="25">
        <v>2</v>
      </c>
      <c r="C34" s="25">
        <v>3</v>
      </c>
      <c r="D34" s="25">
        <v>4</v>
      </c>
      <c r="E34" s="25">
        <v>5</v>
      </c>
      <c r="F34" s="25">
        <v>9</v>
      </c>
      <c r="G34" s="25">
        <v>10</v>
      </c>
      <c r="H34" s="25">
        <v>11</v>
      </c>
      <c r="I34" s="25">
        <v>6</v>
      </c>
      <c r="J34" s="25">
        <v>7</v>
      </c>
      <c r="K34" s="25">
        <v>8</v>
      </c>
      <c r="L34" s="25">
        <v>9</v>
      </c>
    </row>
    <row r="35" spans="1:12" ht="24.75" thickBot="1">
      <c r="A35" s="65"/>
      <c r="B35" s="31" t="s">
        <v>79</v>
      </c>
      <c r="C35" s="25"/>
      <c r="D35" s="25"/>
      <c r="E35" s="26"/>
      <c r="F35" s="25"/>
      <c r="G35" s="25"/>
      <c r="H35" s="25"/>
      <c r="I35" s="25"/>
      <c r="J35" s="25"/>
      <c r="K35" s="25"/>
      <c r="L35" s="25"/>
    </row>
    <row r="36" spans="1:12" ht="24.75" thickBot="1">
      <c r="A36" s="65"/>
      <c r="B36" s="26" t="s">
        <v>80</v>
      </c>
      <c r="C36" s="25"/>
      <c r="D36" s="25"/>
      <c r="E36" s="26"/>
      <c r="F36" s="25"/>
      <c r="G36" s="25"/>
      <c r="H36" s="25"/>
      <c r="I36" s="25"/>
      <c r="J36" s="25"/>
      <c r="K36" s="25"/>
      <c r="L36" s="25"/>
    </row>
    <row r="37" spans="1:12" ht="36.75" thickBot="1">
      <c r="A37" s="27"/>
      <c r="B37" s="26" t="s">
        <v>81</v>
      </c>
      <c r="C37" s="25" t="s">
        <v>17</v>
      </c>
      <c r="D37" s="25"/>
      <c r="E37" s="25"/>
      <c r="F37" s="25" t="s">
        <v>17</v>
      </c>
      <c r="G37" s="25"/>
      <c r="H37" s="26"/>
      <c r="I37" s="25" t="s">
        <v>17</v>
      </c>
      <c r="J37" s="25"/>
      <c r="K37" s="26"/>
      <c r="L37" s="26"/>
    </row>
    <row r="38" spans="1:12" ht="24.75" thickBot="1">
      <c r="A38" s="65"/>
      <c r="B38" s="31" t="s">
        <v>82</v>
      </c>
      <c r="C38" s="25"/>
      <c r="D38" s="25"/>
      <c r="E38" s="26"/>
      <c r="F38" s="25"/>
      <c r="G38" s="25"/>
      <c r="H38" s="25"/>
      <c r="I38" s="25"/>
      <c r="J38" s="25"/>
      <c r="K38" s="25"/>
      <c r="L38" s="25"/>
    </row>
    <row r="39" spans="1:12" ht="13.5" thickBot="1">
      <c r="A39" s="27"/>
      <c r="B39" s="26" t="s">
        <v>28</v>
      </c>
      <c r="C39" s="25"/>
      <c r="D39" s="25"/>
      <c r="E39" s="25"/>
      <c r="F39" s="25"/>
      <c r="G39" s="25"/>
      <c r="H39" s="26"/>
      <c r="I39" s="25"/>
      <c r="J39" s="25"/>
      <c r="K39" s="26"/>
      <c r="L39" s="26"/>
    </row>
    <row r="40" spans="1:12" ht="13.5" thickBot="1">
      <c r="A40" s="27"/>
      <c r="B40" s="26" t="s">
        <v>83</v>
      </c>
      <c r="C40" s="25"/>
      <c r="D40" s="25"/>
      <c r="E40" s="26"/>
      <c r="F40" s="25"/>
      <c r="G40" s="25"/>
      <c r="H40" s="25"/>
      <c r="I40" s="25"/>
      <c r="J40" s="25"/>
      <c r="K40" s="25"/>
      <c r="L40" s="25"/>
    </row>
    <row r="41" ht="14.25">
      <c r="A41" s="1" t="s">
        <v>239</v>
      </c>
    </row>
    <row r="42" ht="13.5" thickBot="1">
      <c r="A42" s="62" t="s">
        <v>72</v>
      </c>
    </row>
    <row r="43" spans="1:12" ht="36.75" thickBot="1">
      <c r="A43" s="18" t="s">
        <v>8</v>
      </c>
      <c r="B43" s="66" t="s">
        <v>73</v>
      </c>
      <c r="C43" s="233" t="s">
        <v>199</v>
      </c>
      <c r="D43" s="234"/>
      <c r="E43" s="235"/>
      <c r="F43" s="233" t="s">
        <v>200</v>
      </c>
      <c r="G43" s="234"/>
      <c r="H43" s="235"/>
      <c r="I43" s="233" t="s">
        <v>240</v>
      </c>
      <c r="J43" s="234"/>
      <c r="K43" s="235"/>
      <c r="L43" s="174" t="s">
        <v>74</v>
      </c>
    </row>
    <row r="44" spans="1:12" ht="48.75" thickBot="1">
      <c r="A44" s="32"/>
      <c r="B44" s="67" t="s">
        <v>75</v>
      </c>
      <c r="C44" s="12" t="s">
        <v>76</v>
      </c>
      <c r="D44" s="19" t="s">
        <v>77</v>
      </c>
      <c r="E44" s="19" t="s">
        <v>78</v>
      </c>
      <c r="F44" s="19" t="s">
        <v>76</v>
      </c>
      <c r="G44" s="19" t="s">
        <v>77</v>
      </c>
      <c r="H44" s="19" t="s">
        <v>78</v>
      </c>
      <c r="I44" s="19" t="s">
        <v>76</v>
      </c>
      <c r="J44" s="19" t="s">
        <v>77</v>
      </c>
      <c r="K44" s="19" t="s">
        <v>78</v>
      </c>
      <c r="L44" s="245"/>
    </row>
    <row r="45" spans="1:12" ht="13.5" thickBot="1">
      <c r="A45" s="20">
        <v>1</v>
      </c>
      <c r="B45" s="25">
        <v>2</v>
      </c>
      <c r="C45" s="25">
        <v>3</v>
      </c>
      <c r="D45" s="25">
        <v>4</v>
      </c>
      <c r="E45" s="25">
        <v>5</v>
      </c>
      <c r="F45" s="25">
        <v>9</v>
      </c>
      <c r="G45" s="25">
        <v>10</v>
      </c>
      <c r="H45" s="25">
        <v>11</v>
      </c>
      <c r="I45" s="25">
        <v>9</v>
      </c>
      <c r="J45" s="25">
        <v>10</v>
      </c>
      <c r="K45" s="25">
        <v>11</v>
      </c>
      <c r="L45" s="25">
        <v>12</v>
      </c>
    </row>
    <row r="46" spans="1:12" ht="24.75" thickBot="1">
      <c r="A46" s="65"/>
      <c r="B46" s="31" t="s">
        <v>79</v>
      </c>
      <c r="C46" s="25"/>
      <c r="D46" s="25"/>
      <c r="E46" s="26"/>
      <c r="F46" s="25"/>
      <c r="G46" s="25"/>
      <c r="H46" s="25"/>
      <c r="I46" s="25"/>
      <c r="J46" s="25"/>
      <c r="K46" s="25"/>
      <c r="L46" s="25"/>
    </row>
    <row r="47" spans="1:12" ht="24.75" thickBot="1">
      <c r="A47" s="65"/>
      <c r="B47" s="26" t="s">
        <v>80</v>
      </c>
      <c r="C47" s="25"/>
      <c r="D47" s="25"/>
      <c r="E47" s="26"/>
      <c r="F47" s="25"/>
      <c r="G47" s="25"/>
      <c r="H47" s="25"/>
      <c r="I47" s="25"/>
      <c r="J47" s="25"/>
      <c r="K47" s="25"/>
      <c r="L47" s="25"/>
    </row>
    <row r="48" spans="1:12" ht="36.75" thickBot="1">
      <c r="A48" s="27"/>
      <c r="B48" s="26" t="s">
        <v>81</v>
      </c>
      <c r="C48" s="25" t="s">
        <v>17</v>
      </c>
      <c r="D48" s="25"/>
      <c r="E48" s="25"/>
      <c r="F48" s="25" t="s">
        <v>17</v>
      </c>
      <c r="G48" s="25"/>
      <c r="H48" s="26"/>
      <c r="I48" s="25" t="s">
        <v>17</v>
      </c>
      <c r="J48" s="25"/>
      <c r="K48" s="26"/>
      <c r="L48" s="26"/>
    </row>
    <row r="49" spans="1:12" ht="24.75" thickBot="1">
      <c r="A49" s="27"/>
      <c r="B49" s="31" t="s">
        <v>82</v>
      </c>
      <c r="C49" s="25"/>
      <c r="D49" s="25"/>
      <c r="E49" s="26"/>
      <c r="F49" s="25"/>
      <c r="G49" s="25"/>
      <c r="H49" s="25"/>
      <c r="I49" s="25"/>
      <c r="J49" s="25"/>
      <c r="K49" s="25"/>
      <c r="L49" s="25"/>
    </row>
    <row r="50" spans="1:12" ht="13.5" thickBot="1">
      <c r="A50" s="27"/>
      <c r="B50" s="26" t="s">
        <v>28</v>
      </c>
      <c r="C50" s="25"/>
      <c r="D50" s="25"/>
      <c r="E50" s="25"/>
      <c r="F50" s="25"/>
      <c r="G50" s="25"/>
      <c r="H50" s="26"/>
      <c r="I50" s="25"/>
      <c r="J50" s="25"/>
      <c r="K50" s="26"/>
      <c r="L50" s="26"/>
    </row>
    <row r="51" spans="1:12" ht="13.5" thickBot="1">
      <c r="A51" s="27"/>
      <c r="B51" s="26" t="s">
        <v>83</v>
      </c>
      <c r="C51" s="25"/>
      <c r="D51" s="25"/>
      <c r="E51" s="26"/>
      <c r="F51" s="25"/>
      <c r="G51" s="25"/>
      <c r="H51" s="25"/>
      <c r="I51" s="25"/>
      <c r="J51" s="25"/>
      <c r="K51" s="25"/>
      <c r="L51" s="25"/>
    </row>
    <row r="52" spans="1:12" ht="15">
      <c r="A52" s="318" t="s">
        <v>84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</row>
    <row r="53" spans="1:12" ht="45.75" customHeight="1">
      <c r="A53" s="241" t="s">
        <v>242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</row>
    <row r="54" spans="1:12" ht="37.5" customHeight="1">
      <c r="A54" s="241" t="s">
        <v>241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</row>
    <row r="55" ht="14.25">
      <c r="A55" s="1" t="s">
        <v>243</v>
      </c>
    </row>
    <row r="56" ht="13.5" thickBot="1">
      <c r="A56" s="68" t="s">
        <v>0</v>
      </c>
    </row>
    <row r="57" spans="1:10" ht="64.5" customHeight="1" thickBot="1">
      <c r="A57" s="224" t="s">
        <v>85</v>
      </c>
      <c r="B57" s="4" t="s">
        <v>86</v>
      </c>
      <c r="C57" s="224" t="s">
        <v>88</v>
      </c>
      <c r="D57" s="315" t="s">
        <v>89</v>
      </c>
      <c r="E57" s="224" t="s">
        <v>207</v>
      </c>
      <c r="F57" s="224" t="s">
        <v>208</v>
      </c>
      <c r="G57" s="69" t="s">
        <v>90</v>
      </c>
      <c r="H57" s="313" t="s">
        <v>92</v>
      </c>
      <c r="I57" s="314"/>
      <c r="J57" s="224" t="s">
        <v>93</v>
      </c>
    </row>
    <row r="58" spans="1:10" ht="39" customHeight="1" thickBot="1">
      <c r="A58" s="225"/>
      <c r="B58" s="5" t="s">
        <v>87</v>
      </c>
      <c r="C58" s="225"/>
      <c r="D58" s="317"/>
      <c r="E58" s="225"/>
      <c r="F58" s="225"/>
      <c r="G58" s="70" t="s">
        <v>91</v>
      </c>
      <c r="H58" s="69" t="s">
        <v>94</v>
      </c>
      <c r="I58" s="69" t="s">
        <v>95</v>
      </c>
      <c r="J58" s="225"/>
    </row>
    <row r="59" spans="1:10" ht="13.5" thickBot="1">
      <c r="A59" s="71">
        <v>1</v>
      </c>
      <c r="B59" s="33">
        <v>2</v>
      </c>
      <c r="C59" s="33">
        <v>3</v>
      </c>
      <c r="D59" s="33">
        <v>4</v>
      </c>
      <c r="E59" s="33">
        <v>5</v>
      </c>
      <c r="F59" s="19">
        <v>6</v>
      </c>
      <c r="G59" s="19">
        <v>7</v>
      </c>
      <c r="H59" s="33">
        <v>8</v>
      </c>
      <c r="I59" s="33">
        <v>9</v>
      </c>
      <c r="J59" s="33">
        <v>10</v>
      </c>
    </row>
    <row r="60" spans="1:10" ht="39" thickBot="1">
      <c r="A60" s="36" t="s">
        <v>28</v>
      </c>
      <c r="B60" s="38" t="s">
        <v>96</v>
      </c>
      <c r="C60" s="72"/>
      <c r="D60" s="72"/>
      <c r="E60" s="72"/>
      <c r="F60" s="72"/>
      <c r="G60" s="72"/>
      <c r="H60" s="72"/>
      <c r="I60" s="72"/>
      <c r="J60" s="72"/>
    </row>
    <row r="61" spans="1:10" ht="26.25" thickBot="1">
      <c r="A61" s="36" t="s">
        <v>28</v>
      </c>
      <c r="B61" s="38" t="s">
        <v>97</v>
      </c>
      <c r="C61" s="72"/>
      <c r="D61" s="72"/>
      <c r="E61" s="72"/>
      <c r="F61" s="72"/>
      <c r="G61" s="72"/>
      <c r="H61" s="72"/>
      <c r="I61" s="72"/>
      <c r="J61" s="72"/>
    </row>
    <row r="62" spans="1:10" ht="15.75" thickBot="1">
      <c r="A62" s="12"/>
      <c r="B62" s="73" t="s">
        <v>32</v>
      </c>
      <c r="C62" s="72"/>
      <c r="D62" s="72"/>
      <c r="E62" s="72"/>
      <c r="F62" s="72"/>
      <c r="G62" s="72"/>
      <c r="H62" s="72"/>
      <c r="I62" s="72"/>
      <c r="J62" s="72"/>
    </row>
    <row r="63" ht="14.25">
      <c r="A63" s="1" t="s">
        <v>244</v>
      </c>
    </row>
    <row r="64" ht="13.5" thickBot="1">
      <c r="A64" s="68" t="s">
        <v>0</v>
      </c>
    </row>
    <row r="65" spans="1:12" ht="85.5" customHeight="1" thickBot="1">
      <c r="A65" s="315" t="s">
        <v>85</v>
      </c>
      <c r="B65" s="69" t="s">
        <v>86</v>
      </c>
      <c r="C65" s="319" t="s">
        <v>196</v>
      </c>
      <c r="D65" s="320"/>
      <c r="E65" s="320"/>
      <c r="F65" s="320"/>
      <c r="G65" s="321"/>
      <c r="H65" s="319" t="s">
        <v>205</v>
      </c>
      <c r="I65" s="320"/>
      <c r="J65" s="320"/>
      <c r="K65" s="320"/>
      <c r="L65" s="321"/>
    </row>
    <row r="66" spans="1:12" ht="75" customHeight="1" thickBot="1">
      <c r="A66" s="316"/>
      <c r="B66" s="74" t="s">
        <v>87</v>
      </c>
      <c r="C66" s="224" t="s">
        <v>98</v>
      </c>
      <c r="D66" s="224" t="s">
        <v>208</v>
      </c>
      <c r="E66" s="313" t="s">
        <v>99</v>
      </c>
      <c r="F66" s="314"/>
      <c r="G66" s="5" t="s">
        <v>100</v>
      </c>
      <c r="H66" s="224" t="s">
        <v>102</v>
      </c>
      <c r="I66" s="5" t="s">
        <v>209</v>
      </c>
      <c r="J66" s="313" t="s">
        <v>99</v>
      </c>
      <c r="K66" s="314"/>
      <c r="L66" s="5" t="s">
        <v>100</v>
      </c>
    </row>
    <row r="67" spans="1:12" ht="39" thickBot="1">
      <c r="A67" s="317"/>
      <c r="B67" s="116"/>
      <c r="C67" s="225"/>
      <c r="D67" s="225"/>
      <c r="E67" s="102" t="s">
        <v>94</v>
      </c>
      <c r="F67" s="102" t="s">
        <v>95</v>
      </c>
      <c r="G67" s="19" t="s">
        <v>101</v>
      </c>
      <c r="H67" s="225"/>
      <c r="I67" s="19" t="s">
        <v>103</v>
      </c>
      <c r="J67" s="70" t="s">
        <v>94</v>
      </c>
      <c r="K67" s="70" t="s">
        <v>95</v>
      </c>
      <c r="L67" s="19" t="s">
        <v>104</v>
      </c>
    </row>
    <row r="68" spans="1:12" ht="13.5" thickBot="1">
      <c r="A68" s="71">
        <v>1</v>
      </c>
      <c r="B68" s="33">
        <v>2</v>
      </c>
      <c r="C68" s="33">
        <v>3</v>
      </c>
      <c r="D68" s="33">
        <v>4</v>
      </c>
      <c r="E68" s="33">
        <v>5</v>
      </c>
      <c r="F68" s="33">
        <v>6</v>
      </c>
      <c r="G68" s="33">
        <v>7</v>
      </c>
      <c r="H68" s="33">
        <v>8</v>
      </c>
      <c r="I68" s="33">
        <v>9</v>
      </c>
      <c r="J68" s="33">
        <v>10</v>
      </c>
      <c r="K68" s="33">
        <v>11</v>
      </c>
      <c r="L68" s="7">
        <v>12</v>
      </c>
    </row>
    <row r="69" spans="1:12" ht="39" thickBot="1">
      <c r="A69" s="36" t="s">
        <v>28</v>
      </c>
      <c r="B69" s="38" t="s">
        <v>105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</row>
    <row r="70" spans="1:12" ht="26.25" thickBot="1">
      <c r="A70" s="36" t="s">
        <v>28</v>
      </c>
      <c r="B70" s="38" t="s">
        <v>97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</row>
    <row r="71" spans="1:12" ht="15.75" thickBot="1">
      <c r="A71" s="36"/>
      <c r="B71" s="73" t="s">
        <v>32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1:12" ht="15">
      <c r="A72" s="98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1:12" ht="15" thickBot="1">
      <c r="A73" s="312" t="s">
        <v>245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</row>
    <row r="74" spans="1:9" ht="36" customHeight="1">
      <c r="A74" s="224" t="s">
        <v>85</v>
      </c>
      <c r="B74" s="4" t="s">
        <v>86</v>
      </c>
      <c r="C74" s="224" t="s">
        <v>88</v>
      </c>
      <c r="D74" s="315" t="s">
        <v>89</v>
      </c>
      <c r="E74" s="224" t="s">
        <v>210</v>
      </c>
      <c r="F74" s="2" t="s">
        <v>106</v>
      </c>
      <c r="G74" s="4" t="s">
        <v>107</v>
      </c>
      <c r="H74" s="224" t="s">
        <v>108</v>
      </c>
      <c r="I74" s="224" t="s">
        <v>109</v>
      </c>
    </row>
    <row r="75" spans="1:9" ht="36.75" customHeight="1" thickBot="1">
      <c r="A75" s="225"/>
      <c r="B75" s="19" t="s">
        <v>87</v>
      </c>
      <c r="C75" s="225"/>
      <c r="D75" s="317"/>
      <c r="E75" s="225"/>
      <c r="F75" s="12" t="s">
        <v>211</v>
      </c>
      <c r="G75" s="19" t="s">
        <v>212</v>
      </c>
      <c r="H75" s="225"/>
      <c r="I75" s="225"/>
    </row>
    <row r="76" spans="1:9" ht="13.5" thickBot="1">
      <c r="A76" s="12">
        <v>1</v>
      </c>
      <c r="B76" s="19">
        <v>2</v>
      </c>
      <c r="C76" s="19">
        <v>3</v>
      </c>
      <c r="D76" s="19">
        <v>4</v>
      </c>
      <c r="E76" s="19">
        <v>5</v>
      </c>
      <c r="F76" s="19">
        <v>6</v>
      </c>
      <c r="G76" s="19">
        <v>7</v>
      </c>
      <c r="H76" s="19">
        <v>8</v>
      </c>
      <c r="I76" s="19">
        <v>9</v>
      </c>
    </row>
    <row r="77" spans="1:9" ht="39" thickBot="1">
      <c r="A77" s="36" t="s">
        <v>28</v>
      </c>
      <c r="B77" s="38" t="s">
        <v>96</v>
      </c>
      <c r="C77" s="72"/>
      <c r="D77" s="72"/>
      <c r="E77" s="72"/>
      <c r="F77" s="72"/>
      <c r="G77" s="72"/>
      <c r="H77" s="72"/>
      <c r="I77" s="72"/>
    </row>
    <row r="78" spans="1:9" ht="26.25" thickBot="1">
      <c r="A78" s="36" t="s">
        <v>28</v>
      </c>
      <c r="B78" s="38" t="s">
        <v>97</v>
      </c>
      <c r="C78" s="72"/>
      <c r="D78" s="72"/>
      <c r="E78" s="72"/>
      <c r="F78" s="72"/>
      <c r="G78" s="72"/>
      <c r="H78" s="72"/>
      <c r="I78" s="72"/>
    </row>
    <row r="79" spans="1:9" ht="15.75" thickBot="1">
      <c r="A79" s="12"/>
      <c r="B79" s="73" t="s">
        <v>32</v>
      </c>
      <c r="C79" s="72"/>
      <c r="D79" s="72"/>
      <c r="E79" s="72"/>
      <c r="F79" s="72"/>
      <c r="G79" s="72"/>
      <c r="H79" s="72"/>
      <c r="I79" s="72"/>
    </row>
    <row r="80" ht="12.75">
      <c r="A80" s="75"/>
    </row>
    <row r="81" spans="1:17" ht="16.5">
      <c r="A81" s="182"/>
      <c r="B81" s="168" t="s">
        <v>265</v>
      </c>
      <c r="C81" s="183"/>
      <c r="D81" s="183"/>
      <c r="E81" s="183"/>
      <c r="G81" s="77"/>
      <c r="H81" s="168" t="s">
        <v>266</v>
      </c>
      <c r="I81" s="77"/>
      <c r="N81" s="77"/>
      <c r="O81" s="77"/>
      <c r="P81" s="77"/>
      <c r="Q81" s="77"/>
    </row>
    <row r="82" spans="1:9" ht="16.5" customHeight="1" thickBot="1">
      <c r="A82" s="101"/>
      <c r="B82" s="15"/>
      <c r="C82" s="273" t="s">
        <v>267</v>
      </c>
      <c r="D82" s="273"/>
      <c r="E82" s="273"/>
      <c r="F82" s="273"/>
      <c r="G82" s="273"/>
      <c r="H82" s="273"/>
      <c r="I82" s="273"/>
    </row>
    <row r="83" spans="1:18" ht="15" customHeight="1">
      <c r="A83" s="187" t="s">
        <v>268</v>
      </c>
      <c r="B83" s="188"/>
      <c r="C83" s="189"/>
      <c r="D83" s="190" t="s">
        <v>269</v>
      </c>
      <c r="E83" s="297" t="s">
        <v>270</v>
      </c>
      <c r="F83" s="298"/>
      <c r="G83" s="299"/>
      <c r="H83" s="297" t="s">
        <v>271</v>
      </c>
      <c r="I83" s="299"/>
      <c r="J83" s="297" t="s">
        <v>271</v>
      </c>
      <c r="K83" s="298"/>
      <c r="L83" s="298"/>
      <c r="M83" s="297" t="s">
        <v>272</v>
      </c>
      <c r="N83" s="298"/>
      <c r="O83" s="299"/>
      <c r="P83" s="211"/>
      <c r="Q83" s="211"/>
      <c r="R83" s="211"/>
    </row>
    <row r="84" spans="1:18" ht="16.5" customHeight="1">
      <c r="A84" s="191" t="s">
        <v>273</v>
      </c>
      <c r="B84" s="290" t="s">
        <v>274</v>
      </c>
      <c r="C84" s="292"/>
      <c r="D84" s="192" t="s">
        <v>275</v>
      </c>
      <c r="E84" s="290" t="s">
        <v>276</v>
      </c>
      <c r="F84" s="291"/>
      <c r="G84" s="292"/>
      <c r="H84" s="290" t="s">
        <v>277</v>
      </c>
      <c r="I84" s="292"/>
      <c r="J84" s="290" t="s">
        <v>278</v>
      </c>
      <c r="K84" s="291"/>
      <c r="L84" s="291"/>
      <c r="M84" s="290" t="s">
        <v>279</v>
      </c>
      <c r="N84" s="291"/>
      <c r="O84" s="292"/>
      <c r="P84" s="211"/>
      <c r="Q84" s="211"/>
      <c r="R84" s="211"/>
    </row>
    <row r="85" spans="1:18" ht="16.5" customHeight="1">
      <c r="A85" s="193"/>
      <c r="B85" s="194"/>
      <c r="C85" s="195"/>
      <c r="D85" s="192" t="s">
        <v>280</v>
      </c>
      <c r="E85" s="290" t="s">
        <v>281</v>
      </c>
      <c r="F85" s="291"/>
      <c r="G85" s="292"/>
      <c r="H85" s="290" t="s">
        <v>290</v>
      </c>
      <c r="I85" s="292"/>
      <c r="J85" s="290" t="s">
        <v>282</v>
      </c>
      <c r="K85" s="291"/>
      <c r="L85" s="291"/>
      <c r="M85" s="290" t="s">
        <v>283</v>
      </c>
      <c r="N85" s="291"/>
      <c r="O85" s="292"/>
      <c r="P85" s="211"/>
      <c r="Q85" s="211"/>
      <c r="R85" s="211"/>
    </row>
    <row r="86" spans="1:18" ht="12.75" customHeight="1">
      <c r="A86" s="196"/>
      <c r="B86" s="209"/>
      <c r="C86" s="210"/>
      <c r="D86" s="209"/>
      <c r="E86" s="209"/>
      <c r="F86" s="211"/>
      <c r="G86" s="186"/>
      <c r="H86" s="295" t="s">
        <v>291</v>
      </c>
      <c r="I86" s="296"/>
      <c r="J86" s="290" t="s">
        <v>284</v>
      </c>
      <c r="K86" s="291"/>
      <c r="L86" s="291"/>
      <c r="M86" s="290" t="s">
        <v>285</v>
      </c>
      <c r="N86" s="291"/>
      <c r="O86" s="292"/>
      <c r="P86" s="211"/>
      <c r="Q86" s="211"/>
      <c r="R86" s="211"/>
    </row>
    <row r="87" spans="1:18" ht="15.75" customHeight="1" thickBot="1">
      <c r="A87" s="198"/>
      <c r="B87" s="207"/>
      <c r="C87" s="208"/>
      <c r="D87" s="199"/>
      <c r="E87" s="197"/>
      <c r="F87" s="184"/>
      <c r="G87" s="184"/>
      <c r="H87" s="199"/>
      <c r="I87" s="172"/>
      <c r="J87" s="199"/>
      <c r="K87" s="172"/>
      <c r="L87" s="172"/>
      <c r="M87" s="307" t="s">
        <v>286</v>
      </c>
      <c r="N87" s="308"/>
      <c r="O87" s="309"/>
      <c r="P87" s="211"/>
      <c r="Q87" s="211"/>
      <c r="R87" s="211"/>
    </row>
    <row r="88" spans="1:18" ht="15.75" customHeight="1" thickBot="1">
      <c r="A88" s="201">
        <v>1</v>
      </c>
      <c r="B88" s="300">
        <v>2</v>
      </c>
      <c r="C88" s="301"/>
      <c r="D88" s="202">
        <v>3</v>
      </c>
      <c r="E88" s="284">
        <v>4</v>
      </c>
      <c r="F88" s="285"/>
      <c r="G88" s="286"/>
      <c r="H88" s="285">
        <v>5</v>
      </c>
      <c r="I88" s="286"/>
      <c r="J88" s="289">
        <v>6</v>
      </c>
      <c r="K88" s="282"/>
      <c r="L88" s="283"/>
      <c r="M88" s="302">
        <v>7</v>
      </c>
      <c r="N88" s="303"/>
      <c r="O88" s="304"/>
      <c r="P88" s="215"/>
      <c r="Q88" s="215"/>
      <c r="R88" s="215"/>
    </row>
    <row r="89" spans="1:18" ht="12.75" customHeight="1" thickBot="1">
      <c r="A89" s="203"/>
      <c r="B89" s="287" t="s">
        <v>287</v>
      </c>
      <c r="C89" s="279"/>
      <c r="D89" s="217"/>
      <c r="E89" s="287"/>
      <c r="F89" s="278"/>
      <c r="G89" s="279"/>
      <c r="H89" s="278"/>
      <c r="I89" s="279"/>
      <c r="J89" s="287"/>
      <c r="K89" s="278"/>
      <c r="L89" s="279"/>
      <c r="M89" s="287"/>
      <c r="N89" s="278"/>
      <c r="O89" s="279"/>
      <c r="P89" s="186"/>
      <c r="Q89" s="186"/>
      <c r="R89" s="186"/>
    </row>
    <row r="90" spans="1:18" ht="12.75" customHeight="1">
      <c r="A90" s="204"/>
      <c r="B90" s="297" t="s">
        <v>288</v>
      </c>
      <c r="C90" s="299"/>
      <c r="D90" s="310"/>
      <c r="E90" s="288"/>
      <c r="F90" s="280"/>
      <c r="G90" s="281"/>
      <c r="H90" s="280"/>
      <c r="I90" s="281"/>
      <c r="J90" s="288"/>
      <c r="K90" s="280"/>
      <c r="L90" s="281"/>
      <c r="M90" s="288"/>
      <c r="N90" s="280"/>
      <c r="O90" s="281"/>
      <c r="P90" s="216"/>
      <c r="Q90" s="216"/>
      <c r="R90" s="216"/>
    </row>
    <row r="91" spans="1:18" ht="13.5" customHeight="1" thickBot="1">
      <c r="A91" s="198"/>
      <c r="B91" s="205" t="s">
        <v>289</v>
      </c>
      <c r="C91" s="200"/>
      <c r="D91" s="311"/>
      <c r="E91" s="289"/>
      <c r="F91" s="282"/>
      <c r="G91" s="283"/>
      <c r="H91" s="282"/>
      <c r="I91" s="283"/>
      <c r="J91" s="289"/>
      <c r="K91" s="282"/>
      <c r="L91" s="283"/>
      <c r="M91" s="289"/>
      <c r="N91" s="282"/>
      <c r="O91" s="283"/>
      <c r="P91" s="216"/>
      <c r="Q91" s="216"/>
      <c r="R91" s="216"/>
    </row>
    <row r="92" spans="1:18" ht="13.5" thickBot="1">
      <c r="A92" s="206"/>
      <c r="B92" s="305" t="s">
        <v>2</v>
      </c>
      <c r="C92" s="306"/>
      <c r="D92" s="217"/>
      <c r="E92" s="287"/>
      <c r="F92" s="278"/>
      <c r="G92" s="279"/>
      <c r="H92" s="278"/>
      <c r="I92" s="279"/>
      <c r="J92" s="287"/>
      <c r="K92" s="278"/>
      <c r="L92" s="279"/>
      <c r="M92" s="287"/>
      <c r="N92" s="278"/>
      <c r="O92" s="279"/>
      <c r="P92" s="186"/>
      <c r="Q92" s="186"/>
      <c r="R92" s="186"/>
    </row>
    <row r="93" spans="2:3" ht="12.75">
      <c r="B93" s="77"/>
      <c r="C93" s="77"/>
    </row>
    <row r="95" spans="2:16" ht="15.75">
      <c r="B95" s="77"/>
      <c r="C95" s="169" t="s">
        <v>257</v>
      </c>
      <c r="D95" s="169"/>
      <c r="E95" s="169"/>
      <c r="F95" s="169"/>
      <c r="G95" s="169"/>
      <c r="H95" s="169"/>
      <c r="I95" s="169"/>
      <c r="J95" s="169"/>
      <c r="K95" s="77"/>
      <c r="L95" s="77"/>
      <c r="M95" s="77"/>
      <c r="N95" s="77"/>
      <c r="O95" s="77"/>
      <c r="P95" s="77"/>
    </row>
    <row r="96" ht="15.75">
      <c r="C96" s="168" t="s">
        <v>258</v>
      </c>
    </row>
    <row r="97" spans="2:16" ht="15.75">
      <c r="B97" s="273" t="s">
        <v>259</v>
      </c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</row>
    <row r="99" ht="18.75">
      <c r="B99" s="170" t="s">
        <v>260</v>
      </c>
    </row>
    <row r="100" ht="12.75">
      <c r="E100" s="171" t="s">
        <v>261</v>
      </c>
    </row>
    <row r="102" ht="12.75">
      <c r="B102" s="171" t="s">
        <v>262</v>
      </c>
    </row>
    <row r="103" ht="12.75">
      <c r="B103" s="171" t="s">
        <v>263</v>
      </c>
    </row>
    <row r="104" spans="2:16" ht="12.75">
      <c r="B104" s="274" t="s">
        <v>264</v>
      </c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</row>
    <row r="109" spans="2:4" ht="16.5">
      <c r="B109" s="13"/>
      <c r="C109" s="14"/>
      <c r="D109" s="14"/>
    </row>
    <row r="110" spans="2:14" ht="17.25" thickBot="1">
      <c r="B110" s="275" t="s">
        <v>3</v>
      </c>
      <c r="C110" s="275"/>
      <c r="D110" s="276" t="s">
        <v>119</v>
      </c>
      <c r="E110" s="276"/>
      <c r="F110" s="276"/>
      <c r="H110" s="277" t="s">
        <v>247</v>
      </c>
      <c r="I110" s="277"/>
      <c r="J110" s="277"/>
      <c r="L110" s="184"/>
      <c r="M110" s="184"/>
      <c r="N110" s="184"/>
    </row>
    <row r="111" spans="2:15" ht="17.25" customHeight="1">
      <c r="B111" s="101"/>
      <c r="C111" s="15"/>
      <c r="D111" s="15"/>
      <c r="E111" s="15" t="s">
        <v>4</v>
      </c>
      <c r="H111" s="293" t="s">
        <v>5</v>
      </c>
      <c r="I111" s="293"/>
      <c r="J111" s="293"/>
      <c r="L111" s="185"/>
      <c r="M111" s="185"/>
      <c r="N111" s="185"/>
      <c r="O111" s="77"/>
    </row>
    <row r="112" spans="2:10" ht="17.25" thickBot="1">
      <c r="B112" s="294" t="s">
        <v>186</v>
      </c>
      <c r="C112" s="294"/>
      <c r="D112" s="276" t="s">
        <v>119</v>
      </c>
      <c r="E112" s="276"/>
      <c r="F112" s="276"/>
      <c r="H112" s="277" t="s">
        <v>197</v>
      </c>
      <c r="I112" s="277"/>
      <c r="J112" s="277"/>
    </row>
    <row r="113" spans="2:10" ht="16.5">
      <c r="B113" s="13"/>
      <c r="C113" s="15"/>
      <c r="D113" s="15"/>
      <c r="E113" s="15" t="s">
        <v>4</v>
      </c>
      <c r="H113" s="293" t="s">
        <v>5</v>
      </c>
      <c r="I113" s="293"/>
      <c r="J113" s="293"/>
    </row>
    <row r="115" spans="3:14" ht="15.75">
      <c r="C115" s="168"/>
      <c r="H115" s="185"/>
      <c r="I115" s="185"/>
      <c r="J115" s="184"/>
      <c r="K115" s="184"/>
      <c r="L115" s="184"/>
      <c r="M115" s="184"/>
      <c r="N115" s="184"/>
    </row>
  </sheetData>
  <sheetProtection/>
  <mergeCells count="115">
    <mergeCell ref="O2:P2"/>
    <mergeCell ref="C3:D3"/>
    <mergeCell ref="E3:F3"/>
    <mergeCell ref="A2:A4"/>
    <mergeCell ref="B2:B4"/>
    <mergeCell ref="C2:F2"/>
    <mergeCell ref="G2:J2"/>
    <mergeCell ref="G3:H3"/>
    <mergeCell ref="I3:J3"/>
    <mergeCell ref="K3:K4"/>
    <mergeCell ref="P3:P4"/>
    <mergeCell ref="O3:O4"/>
    <mergeCell ref="K2:L2"/>
    <mergeCell ref="M2:N2"/>
    <mergeCell ref="L3:L4"/>
    <mergeCell ref="D22:D24"/>
    <mergeCell ref="E22:E24"/>
    <mergeCell ref="N3:N4"/>
    <mergeCell ref="F14:G14"/>
    <mergeCell ref="H14:I14"/>
    <mergeCell ref="J14:K14"/>
    <mergeCell ref="M3:M4"/>
    <mergeCell ref="B14:B16"/>
    <mergeCell ref="C14:C16"/>
    <mergeCell ref="D14:D16"/>
    <mergeCell ref="E14:E16"/>
    <mergeCell ref="A53:L53"/>
    <mergeCell ref="A54:L54"/>
    <mergeCell ref="F22:G22"/>
    <mergeCell ref="H22:I22"/>
    <mergeCell ref="A32:A33"/>
    <mergeCell ref="C32:E32"/>
    <mergeCell ref="F32:H32"/>
    <mergeCell ref="I32:K32"/>
    <mergeCell ref="B22:B24"/>
    <mergeCell ref="C22:C24"/>
    <mergeCell ref="L32:L33"/>
    <mergeCell ref="C43:E43"/>
    <mergeCell ref="F43:H43"/>
    <mergeCell ref="I43:K43"/>
    <mergeCell ref="L43:L44"/>
    <mergeCell ref="A52:L52"/>
    <mergeCell ref="I74:I75"/>
    <mergeCell ref="F57:F58"/>
    <mergeCell ref="H57:I57"/>
    <mergeCell ref="C65:G65"/>
    <mergeCell ref="H65:L65"/>
    <mergeCell ref="C66:C67"/>
    <mergeCell ref="D66:D67"/>
    <mergeCell ref="E66:F66"/>
    <mergeCell ref="H66:H67"/>
    <mergeCell ref="E57:E58"/>
    <mergeCell ref="D57:D58"/>
    <mergeCell ref="A74:A75"/>
    <mergeCell ref="C74:C75"/>
    <mergeCell ref="D74:D75"/>
    <mergeCell ref="E74:E75"/>
    <mergeCell ref="D90:D91"/>
    <mergeCell ref="A22:A24"/>
    <mergeCell ref="A14:A16"/>
    <mergeCell ref="A73:L73"/>
    <mergeCell ref="J66:K66"/>
    <mergeCell ref="J57:J58"/>
    <mergeCell ref="A65:A67"/>
    <mergeCell ref="A57:A58"/>
    <mergeCell ref="C57:C58"/>
    <mergeCell ref="H74:H75"/>
    <mergeCell ref="C82:I82"/>
    <mergeCell ref="J83:L83"/>
    <mergeCell ref="B92:C92"/>
    <mergeCell ref="J90:L91"/>
    <mergeCell ref="J92:L92"/>
    <mergeCell ref="B90:C90"/>
    <mergeCell ref="B89:C89"/>
    <mergeCell ref="J89:L89"/>
    <mergeCell ref="H88:I88"/>
    <mergeCell ref="J86:L86"/>
    <mergeCell ref="H113:J113"/>
    <mergeCell ref="M83:O83"/>
    <mergeCell ref="B84:C84"/>
    <mergeCell ref="B88:C88"/>
    <mergeCell ref="J88:L88"/>
    <mergeCell ref="M88:O88"/>
    <mergeCell ref="M90:O91"/>
    <mergeCell ref="M92:O92"/>
    <mergeCell ref="M87:O87"/>
    <mergeCell ref="M89:O89"/>
    <mergeCell ref="E83:G83"/>
    <mergeCell ref="E84:G84"/>
    <mergeCell ref="E85:G85"/>
    <mergeCell ref="J85:L85"/>
    <mergeCell ref="H83:I83"/>
    <mergeCell ref="J84:L84"/>
    <mergeCell ref="M84:O84"/>
    <mergeCell ref="M85:O85"/>
    <mergeCell ref="H111:J111"/>
    <mergeCell ref="B112:C112"/>
    <mergeCell ref="D112:F112"/>
    <mergeCell ref="H112:J112"/>
    <mergeCell ref="H84:I84"/>
    <mergeCell ref="H85:I85"/>
    <mergeCell ref="H86:I86"/>
    <mergeCell ref="M86:O86"/>
    <mergeCell ref="H89:I89"/>
    <mergeCell ref="H90:I91"/>
    <mergeCell ref="H92:I92"/>
    <mergeCell ref="E88:G88"/>
    <mergeCell ref="E89:G89"/>
    <mergeCell ref="E90:G91"/>
    <mergeCell ref="E92:G92"/>
    <mergeCell ref="B97:P97"/>
    <mergeCell ref="B104:P104"/>
    <mergeCell ref="B110:C110"/>
    <mergeCell ref="D110:F110"/>
    <mergeCell ref="H110:J110"/>
  </mergeCells>
  <printOptions/>
  <pageMargins left="0.75" right="0.75" top="1" bottom="1" header="0.5" footer="0.5"/>
  <pageSetup horizontalDpi="600" verticalDpi="600" orientation="landscape" paperSize="9" scale="81" r:id="rId1"/>
  <rowBreaks count="3" manualBreakCount="3">
    <brk id="28" max="15" man="1"/>
    <brk id="52" max="15" man="1"/>
    <brk id="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2016-12-20T07:37:54Z</cp:lastPrinted>
  <dcterms:created xsi:type="dcterms:W3CDTF">2012-03-20T11:49:22Z</dcterms:created>
  <dcterms:modified xsi:type="dcterms:W3CDTF">2016-12-21T08:34:32Z</dcterms:modified>
  <cp:category/>
  <cp:version/>
  <cp:contentType/>
  <cp:contentStatus/>
</cp:coreProperties>
</file>