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7400" windowHeight="8415" tabRatio="817" activeTab="0"/>
  </bookViews>
  <sheets>
    <sheet name="школи (3=фу)" sheetId="1" r:id="rId1"/>
  </sheets>
  <definedNames/>
  <calcPr fullCalcOnLoad="1"/>
</workbook>
</file>

<file path=xl/sharedStrings.xml><?xml version="1.0" encoding="utf-8"?>
<sst xmlns="http://schemas.openxmlformats.org/spreadsheetml/2006/main" count="1134" uniqueCount="565">
  <si>
    <t>14.6. Технічне обслуговування газов.лічильників "Флоутек"  7раз/рік 8 шт.*5474грн.</t>
  </si>
  <si>
    <t>14.8. Повірка комплексу "Флоутек", ТСМ 1раз/рік 11 шкіл*12000</t>
  </si>
  <si>
    <t>15. Вивезення сміття в загальноосвітніх школах</t>
  </si>
  <si>
    <t xml:space="preserve"> 16. Вивіз нечистот рідких</t>
  </si>
  <si>
    <t>17. Послуги дератизації  приміщень (СЕС)</t>
  </si>
  <si>
    <t>- початкових             1</t>
  </si>
  <si>
    <t>3) Кількість штатних одиниць :</t>
  </si>
  <si>
    <t>Надбавки:</t>
  </si>
  <si>
    <t>Передбачені доплати в розмірі :</t>
  </si>
  <si>
    <t xml:space="preserve"> інформаційних послуг для шкіл району</t>
  </si>
  <si>
    <t xml:space="preserve">  1.  Послуги на утримання автотранспорту та безпечного перевезення учнів</t>
  </si>
  <si>
    <t>Маяківська ЗОШ І-ІІІ ст.</t>
  </si>
  <si>
    <t xml:space="preserve"> освіти Біляївської РДА</t>
  </si>
  <si>
    <t xml:space="preserve">      Погоджено:                                                                      </t>
  </si>
  <si>
    <t xml:space="preserve">   Затверджено:</t>
  </si>
  <si>
    <t>Станом на 01.03.2013 р. Сума</t>
  </si>
  <si>
    <t xml:space="preserve"> КЕКВ</t>
  </si>
  <si>
    <t xml:space="preserve">        Разом</t>
  </si>
  <si>
    <t>шт.</t>
  </si>
  <si>
    <t>кг</t>
  </si>
  <si>
    <t>Разом канц.товарів</t>
  </si>
  <si>
    <t>Папір ксероксний</t>
  </si>
  <si>
    <t>Ватман</t>
  </si>
  <si>
    <t>Скотч</t>
  </si>
  <si>
    <t>Кнопки</t>
  </si>
  <si>
    <t>п.</t>
  </si>
  <si>
    <t>лист</t>
  </si>
  <si>
    <t>Папір офісний (білий)</t>
  </si>
  <si>
    <t>Степлер</t>
  </si>
  <si>
    <t>Фломастери</t>
  </si>
  <si>
    <t>уп.</t>
  </si>
  <si>
    <t>Зошити А-4</t>
  </si>
  <si>
    <t>Маркери</t>
  </si>
  <si>
    <t>Папки сегрегатор</t>
  </si>
  <si>
    <t>Олівці прості</t>
  </si>
  <si>
    <t>Ластики</t>
  </si>
  <si>
    <t>Канцелярські книги</t>
  </si>
  <si>
    <t>Чорнило для штампу печатки</t>
  </si>
  <si>
    <t>Обкладинки для журналів</t>
  </si>
  <si>
    <t>Факсова стрічка</t>
  </si>
  <si>
    <t xml:space="preserve">Скоби </t>
  </si>
  <si>
    <t>Грамоти</t>
  </si>
  <si>
    <t>Папір самоклейки/для нотаток</t>
  </si>
  <si>
    <t>Лопати штикові</t>
  </si>
  <si>
    <t>лопати для снігу</t>
  </si>
  <si>
    <t>лопати совкові</t>
  </si>
  <si>
    <t>утелп.зовн.труб опал.системи</t>
  </si>
  <si>
    <t>держаки</t>
  </si>
  <si>
    <t>швабри</t>
  </si>
  <si>
    <t>віники дворові</t>
  </si>
  <si>
    <t>совки</t>
  </si>
  <si>
    <t>замок врізний</t>
  </si>
  <si>
    <t>м</t>
  </si>
  <si>
    <t>Всього  автошин :</t>
  </si>
  <si>
    <t>Всього зачастин:</t>
  </si>
  <si>
    <t>Разом дизпалива д/шкілн.автобс.:</t>
  </si>
  <si>
    <t>Разом автозапчастин :</t>
  </si>
  <si>
    <t>журнали  ГПД  та інше)</t>
  </si>
  <si>
    <t>Разом   медикаменти:</t>
  </si>
  <si>
    <t>Разом    оплата послуг :</t>
  </si>
  <si>
    <t xml:space="preserve"> 10.Послуги з технічних випробувань та аналізу (водолічильники та інші)</t>
  </si>
  <si>
    <t xml:space="preserve"> 11.Послуги з архітектурних проектних завдань, розроблених проектів,експертиз</t>
  </si>
  <si>
    <t xml:space="preserve"> 12.Послуги по доставці переодичних видань</t>
  </si>
  <si>
    <t xml:space="preserve"> 8.  Послуги зв'язку :</t>
  </si>
  <si>
    <t xml:space="preserve">  2. Послуги банку та інший комерційні послуги :</t>
  </si>
  <si>
    <t xml:space="preserve">  3. Послуги з друкування бланків,брошур,та надання інших </t>
  </si>
  <si>
    <t xml:space="preserve">  5. Послуги з технічного обслуговування, ремонту ком'ютерної техніки  та</t>
  </si>
  <si>
    <t xml:space="preserve"> 7. Послуги транспорту по доставці будівельних матеріалів,підвозу учнів</t>
  </si>
  <si>
    <t xml:space="preserve">                Старший економіст :                                                                              В.І.Довженко</t>
  </si>
  <si>
    <t xml:space="preserve"> 14. Послуги по обслуговуванню обладнення по газозабеспеченню</t>
  </si>
  <si>
    <t>водолічильник</t>
  </si>
  <si>
    <t>електролічильник</t>
  </si>
  <si>
    <t>ключі трубні</t>
  </si>
  <si>
    <t>циліндри для замків</t>
  </si>
  <si>
    <t>кран до бачків</t>
  </si>
  <si>
    <t>Разом госп.товарів:</t>
  </si>
  <si>
    <t>лампочки     100 Вт</t>
  </si>
  <si>
    <t>елктр.насос БЦН</t>
  </si>
  <si>
    <t>Щітка для ел.інструментів</t>
  </si>
  <si>
    <t>автомати  32А,10А</t>
  </si>
  <si>
    <t>короб для ел.проводки</t>
  </si>
  <si>
    <t>мило господарське ( 250гр.)</t>
  </si>
  <si>
    <t>мило рідке</t>
  </si>
  <si>
    <t>пральний порошок</t>
  </si>
  <si>
    <t>кг.</t>
  </si>
  <si>
    <t>л.</t>
  </si>
  <si>
    <t>білизна</t>
  </si>
  <si>
    <t>засіб для мит.скла  (0,75л.)</t>
  </si>
  <si>
    <t xml:space="preserve"> Нарахування на заробітну плату</t>
  </si>
  <si>
    <t xml:space="preserve"> Предмети,матеріали,обладнання  інвентар та інвентарь.</t>
  </si>
  <si>
    <t xml:space="preserve">  неповні середні      6</t>
  </si>
  <si>
    <t xml:space="preserve">       1.1.   послуги діагностики автотранспорту :</t>
  </si>
  <si>
    <t xml:space="preserve">      1.2. Послуги технічного випуску на маршрут :</t>
  </si>
  <si>
    <t xml:space="preserve">                (в тих школах де не можливо проводити медичний контроль в школі)</t>
  </si>
  <si>
    <t xml:space="preserve">      1.4.  Послуги оплати за стоянку шкільних автобусів</t>
  </si>
  <si>
    <t xml:space="preserve">              оплата за придбання дезинфікуючих засобів згідно вимогам СЕС</t>
  </si>
  <si>
    <t xml:space="preserve">                                     загальноосвітніх шкіл</t>
  </si>
  <si>
    <t>Всього :</t>
  </si>
  <si>
    <t>електромясорубка</t>
  </si>
  <si>
    <t>клавіатура,мишки (1 комп.)</t>
  </si>
  <si>
    <t>комп.</t>
  </si>
  <si>
    <t>катридж</t>
  </si>
  <si>
    <t>турбінка по металу</t>
  </si>
  <si>
    <t>електрорушник</t>
  </si>
  <si>
    <t>електропилка</t>
  </si>
  <si>
    <t>ел.мотор для витяжки в кухню</t>
  </si>
  <si>
    <t>стільці для актової зали</t>
  </si>
  <si>
    <t>стільці напівм'кі</t>
  </si>
  <si>
    <t>столи для вчителя (однотумбові)</t>
  </si>
  <si>
    <t>секції кутові</t>
  </si>
  <si>
    <t>стіл для компютера</t>
  </si>
  <si>
    <t>шафа багатоцільова</t>
  </si>
  <si>
    <t>стіл  (стіл кафедра)</t>
  </si>
  <si>
    <t>пар.</t>
  </si>
  <si>
    <t>халати білі</t>
  </si>
  <si>
    <t>халати робочі</t>
  </si>
  <si>
    <t>рушник кухонний</t>
  </si>
  <si>
    <t>м'яч футбольний</t>
  </si>
  <si>
    <t>м'яч волейбольний</t>
  </si>
  <si>
    <t>м'яч баскетбольний</t>
  </si>
  <si>
    <t>гімнастичні лавки</t>
  </si>
  <si>
    <t>скакалки</t>
  </si>
  <si>
    <t>обручі</t>
  </si>
  <si>
    <t>сітка для волейболу</t>
  </si>
  <si>
    <t>сітка для футболу</t>
  </si>
  <si>
    <t>гімнастична палиця</t>
  </si>
  <si>
    <t>міст гімнастичний</t>
  </si>
  <si>
    <t>канат для перетягування</t>
  </si>
  <si>
    <t>граната для метання</t>
  </si>
  <si>
    <t>спортивні мати</t>
  </si>
  <si>
    <t>Підписка  журналів</t>
  </si>
  <si>
    <t>Вигодянська ЗОШ І-ІІІ ст.</t>
  </si>
  <si>
    <t>Гіпсокартон</t>
  </si>
  <si>
    <t>Пісок</t>
  </si>
  <si>
    <t>Шифер</t>
  </si>
  <si>
    <t>т.</t>
  </si>
  <si>
    <t>м2</t>
  </si>
  <si>
    <t>Цемент</t>
  </si>
  <si>
    <t>м.кв.</t>
  </si>
  <si>
    <t xml:space="preserve"> 1.                                             Канцелярські товари:</t>
  </si>
  <si>
    <t>3.                                                  Електротовари</t>
  </si>
  <si>
    <t>4.                                                   Миючі засоби</t>
  </si>
  <si>
    <t>Разом миючих засобів :</t>
  </si>
  <si>
    <t>Разом  меблі :</t>
  </si>
  <si>
    <t>Разом м'як.інвен. та обмунд.:</t>
  </si>
  <si>
    <t>Разом спорт інвентар.:</t>
  </si>
  <si>
    <t>1 флк.</t>
  </si>
  <si>
    <t>Фільтр для води</t>
  </si>
  <si>
    <t>Оборотний клапан</t>
  </si>
  <si>
    <t>Сифон</t>
  </si>
  <si>
    <t>Фумка</t>
  </si>
  <si>
    <t>Унітази</t>
  </si>
  <si>
    <t>Клей столярний</t>
  </si>
  <si>
    <t>Бачок для унітазу</t>
  </si>
  <si>
    <t>Пінопласт</t>
  </si>
  <si>
    <t>Петрівська ЗОШ І-ІІІ ст.</t>
  </si>
  <si>
    <t>Кам'янська ЗОШ І-ІІІ ст.</t>
  </si>
  <si>
    <t>Троїцька ЗОШ І-ІІІ ст.</t>
  </si>
  <si>
    <t>літри</t>
  </si>
  <si>
    <t>ціна</t>
  </si>
  <si>
    <t>Школи</t>
  </si>
  <si>
    <t>В.Дальницький НВК</t>
  </si>
  <si>
    <t>Найменування витрат</t>
  </si>
  <si>
    <t>Сума</t>
  </si>
  <si>
    <t>Найменування</t>
  </si>
  <si>
    <t>Од.вим. (шт)</t>
  </si>
  <si>
    <t>Кількість</t>
  </si>
  <si>
    <t>Ціна</t>
  </si>
  <si>
    <t>Клей ПВА</t>
  </si>
  <si>
    <t>Файли</t>
  </si>
  <si>
    <t>Лінійки</t>
  </si>
  <si>
    <t>Коректори</t>
  </si>
  <si>
    <t>Калькулятор</t>
  </si>
  <si>
    <t>Ножиці</t>
  </si>
  <si>
    <t>Назва видання</t>
  </si>
  <si>
    <t>Сума на рік</t>
  </si>
  <si>
    <t>Всього:</t>
  </si>
  <si>
    <t>6.                                                         Меблі</t>
  </si>
  <si>
    <t>7.                         Мякий інвентар та обмундировання (спец. одяг)</t>
  </si>
  <si>
    <t>8.                                              Спортивний інвентар</t>
  </si>
  <si>
    <t>10.                            Дизпаливо  для  шкільних  автобусів</t>
  </si>
  <si>
    <t>11.                                             Автозапчастини</t>
  </si>
  <si>
    <t xml:space="preserve">        11.1.              Автошини :</t>
  </si>
  <si>
    <t>12.                         Матеріали для проведення поточного ремонту</t>
  </si>
  <si>
    <t xml:space="preserve">                                                      іншого обладнання</t>
  </si>
  <si>
    <t>Августівська ЗОШ І-ІІІ ст.</t>
  </si>
  <si>
    <t>Іллінська ЗОШ І-ІІІ ст.</t>
  </si>
  <si>
    <t>Маринівська ЗОШ І-ІІІ ст.</t>
  </si>
  <si>
    <t>Міжлиманська ЗОШ І-ІІІ ст.</t>
  </si>
  <si>
    <t>Холоднобалківська ЗОШ І-ІІІ ст.</t>
  </si>
  <si>
    <t>Секретарівська ЗОШ І-ІІ ст.</t>
  </si>
  <si>
    <t>Хлібодарська ЗОШ І-ІІІ ст.</t>
  </si>
  <si>
    <t>Нерубайський НВК</t>
  </si>
  <si>
    <t>Усатівський НВК</t>
  </si>
  <si>
    <t>В.Дальницька ЗОШ №2 І-ІІІ ст.</t>
  </si>
  <si>
    <t xml:space="preserve">управління Біляївської РДА                                           </t>
  </si>
  <si>
    <t>21.  Придбання "Охорона праці"</t>
  </si>
  <si>
    <t>20.10. Книга вхідних-вихідних телефонограм 35шт.*15грн.</t>
  </si>
  <si>
    <t>20.20. Свідоцтва, атестати, та додатки до них</t>
  </si>
  <si>
    <t>22.6. Комплекти таблиць з охорони праці, безпеки ЖД, ЦО 200шт.*50грн.</t>
  </si>
  <si>
    <t xml:space="preserve"> 22.                                         Медикаменти :</t>
  </si>
  <si>
    <t>18.1. Пожежна безпека-обладнання в будівлях ЗНЗ, в яких більше 300 учнів:</t>
  </si>
  <si>
    <t>18.2. Пожежна безпека (за приписами районного відділу пожежного нагляду):</t>
  </si>
  <si>
    <t>18.3. "Охорона праці" - послуги:</t>
  </si>
  <si>
    <t>х</t>
  </si>
  <si>
    <t>фурнітура трубна</t>
  </si>
  <si>
    <t>Х</t>
  </si>
  <si>
    <t>мило туалетне  (70 гр.)</t>
  </si>
  <si>
    <t>шуроповерт</t>
  </si>
  <si>
    <t>халати д/учнів</t>
  </si>
  <si>
    <t>Скло</t>
  </si>
  <si>
    <t>двері</t>
  </si>
  <si>
    <t>полікарбонат</t>
  </si>
  <si>
    <t>Піна монтажна</t>
  </si>
  <si>
    <t>вапно</t>
  </si>
  <si>
    <t>лінолеум</t>
  </si>
  <si>
    <t>5.1.Послуги оформлення санітарних паспортів на кабінети інформатики</t>
  </si>
  <si>
    <t>14.14. Технічне обслуговування топкових КПВ ПАТ "Одесагаз"</t>
  </si>
  <si>
    <t xml:space="preserve"> 6.1.Поточний ремонт системи опалення та котельного обладнання:</t>
  </si>
  <si>
    <t xml:space="preserve">       1.7. Послуги ремонту автотранспорта</t>
  </si>
  <si>
    <t>Разом матеріали поточ. ремонту :</t>
  </si>
  <si>
    <t>акустична система</t>
  </si>
  <si>
    <t>Сума,грн.</t>
  </si>
  <si>
    <t xml:space="preserve">    19.  Шкільна документація ( кл.журнали, журнали кружкової роботи</t>
  </si>
  <si>
    <t xml:space="preserve">18. Послуги - "Охорона праці" пожежна безпека </t>
  </si>
  <si>
    <t>2.1. Розміщення інформації на веб-порталі</t>
  </si>
  <si>
    <t>2.2 Послуги банківського обслуговування</t>
  </si>
  <si>
    <t xml:space="preserve">  4. Послуги у сфері підвищення кваліфікації</t>
  </si>
  <si>
    <t xml:space="preserve">6.2 Поточний ремонт  в приміщеннях шкіл (розрахунок додається)                                                  </t>
  </si>
  <si>
    <t>Великодальницький НВК</t>
  </si>
  <si>
    <t>20.11. Книга вхідних документів 45 шт.*30 грн.</t>
  </si>
  <si>
    <t>20.12. Книга вихідних документів 45 шт.*30 грн.</t>
  </si>
  <si>
    <t>14.7. Повірка газових лічильників 1раз/рік</t>
  </si>
  <si>
    <t xml:space="preserve">14.9. Монтаж/демонтаж повірених засобів вимірювання 1раз/рік </t>
  </si>
  <si>
    <t>14.10. Технічне обслуговування газових котелень  (мережа) 6раз/рік</t>
  </si>
  <si>
    <t>14.11. Технічне обслуговування газових котелень  (обладнання) 6раз/рік</t>
  </si>
  <si>
    <t>14.12. Технічне обслуговування газових котелень (автоматика) 6раз/рік</t>
  </si>
  <si>
    <t>1) Шкіл в районі   31 шкіл</t>
  </si>
  <si>
    <t>стрічка ізіляційна</t>
  </si>
  <si>
    <t>Шафа медична</t>
  </si>
  <si>
    <t>Кушетка медична</t>
  </si>
  <si>
    <t>болгарка</t>
  </si>
  <si>
    <t>плінтус</t>
  </si>
  <si>
    <t>цемент білий</t>
  </si>
  <si>
    <t xml:space="preserve">   середні                 24</t>
  </si>
  <si>
    <t>Скрепки різні</t>
  </si>
  <si>
    <t>Папір офісний (кольоровий)</t>
  </si>
  <si>
    <t>Папки для паперу \картоні\</t>
  </si>
  <si>
    <t xml:space="preserve"> Папки -пластикові</t>
  </si>
  <si>
    <t>Зошити в клітинку</t>
  </si>
  <si>
    <t>Клей олівець</t>
  </si>
  <si>
    <t>Лоток для паперів</t>
  </si>
  <si>
    <t>Фарба для заправкі катріджів</t>
  </si>
  <si>
    <t>флешки</t>
  </si>
  <si>
    <t>Секатори</t>
  </si>
  <si>
    <t>Сокира</t>
  </si>
  <si>
    <t>віники внутрішні</t>
  </si>
  <si>
    <t>відра оцинковані</t>
  </si>
  <si>
    <t>відра пластикові</t>
  </si>
  <si>
    <t>наб.</t>
  </si>
  <si>
    <t>Пакети для сміття</t>
  </si>
  <si>
    <t>упак</t>
  </si>
  <si>
    <t>Ручки дверні</t>
  </si>
  <si>
    <t>Умивальники</t>
  </si>
  <si>
    <t>крани шаровий \каналіз\</t>
  </si>
  <si>
    <t>Ліска для мотокоси</t>
  </si>
  <si>
    <t>сіфон до мойки</t>
  </si>
  <si>
    <t>Унітази з бачками</t>
  </si>
  <si>
    <t>Туалетний набір \Йоршик+ підставка\</t>
  </si>
  <si>
    <t>Діски турбіні</t>
  </si>
  <si>
    <t>Бак для води\ резерв</t>
  </si>
  <si>
    <t>Коса</t>
  </si>
  <si>
    <t>Тачка</t>
  </si>
  <si>
    <t>Набір викруток</t>
  </si>
  <si>
    <t>лампочки     36 Вт</t>
  </si>
  <si>
    <t>лампочки     18 Вт\Філіпс\</t>
  </si>
  <si>
    <t>лампочки   Економки</t>
  </si>
  <si>
    <t>лампи денного освітлення</t>
  </si>
  <si>
    <t xml:space="preserve">вуличне освітлення </t>
  </si>
  <si>
    <t>Трасформ. Пониження току</t>
  </si>
  <si>
    <t>Світильники днівного світла</t>
  </si>
  <si>
    <t>Карболітові дози</t>
  </si>
  <si>
    <t>електропровід</t>
  </si>
  <si>
    <t>Подовжувач</t>
  </si>
  <si>
    <t>настільна лампа</t>
  </si>
  <si>
    <t>лампочки світодіотні</t>
  </si>
  <si>
    <t>плафони круглі</t>
  </si>
  <si>
    <t>Електро стартери</t>
  </si>
  <si>
    <t>Разом електротовари</t>
  </si>
  <si>
    <t>порошок для чищення 1\кг</t>
  </si>
  <si>
    <t>миючий засіб для підлоги</t>
  </si>
  <si>
    <t>сода кальцинірована</t>
  </si>
  <si>
    <t>доместос\туалетний\</t>
  </si>
  <si>
    <t>засіб миючий  для поверхонь(1л.)</t>
  </si>
  <si>
    <t>освіжувач повітря</t>
  </si>
  <si>
    <t>перекладина спортивна</t>
  </si>
  <si>
    <t>кінь,козел</t>
  </si>
  <si>
    <t>канат для лазання\7метрів\</t>
  </si>
  <si>
    <t>шахи\шашки</t>
  </si>
  <si>
    <t>швецька\гімнастична \стінка</t>
  </si>
  <si>
    <t>БФП</t>
  </si>
  <si>
    <t>перфоратор</t>
  </si>
  <si>
    <t>електричний краскопульт</t>
  </si>
  <si>
    <t>Разом інші товари до 6000 грн.:</t>
  </si>
  <si>
    <t>5 .                                   Інше обладнання вартістю до 6000 грн.</t>
  </si>
  <si>
    <t>столи для 5-11 класу</t>
  </si>
  <si>
    <t>стенди</t>
  </si>
  <si>
    <t>дошка класна 5-хствор.</t>
  </si>
  <si>
    <t>комбінезон робочий</t>
  </si>
  <si>
    <t>ветош</t>
  </si>
  <si>
    <t>державний прапор</t>
  </si>
  <si>
    <t>рушники махрові</t>
  </si>
  <si>
    <t>вхідний килим резиновий</t>
  </si>
  <si>
    <t>чохли для автобусу</t>
  </si>
  <si>
    <t>резинові чоботи</t>
  </si>
  <si>
    <t>Березанська ЗОШ І-ІІІ ст.</t>
  </si>
  <si>
    <t>Нерубайська ЗОШ №2 І-ІІ ст.</t>
  </si>
  <si>
    <t xml:space="preserve">             11.2.           Запчастини та паливо-мастильні матеріали,  згідно додатку 1</t>
  </si>
  <si>
    <t>плитка різна</t>
  </si>
  <si>
    <t>м3</t>
  </si>
  <si>
    <t>металевий лист</t>
  </si>
  <si>
    <t>уголок (різні)</t>
  </si>
  <si>
    <t>дошки різні</t>
  </si>
  <si>
    <t>церазіт</t>
  </si>
  <si>
    <t>цвяхі різні</t>
  </si>
  <si>
    <t>гайки</t>
  </si>
  <si>
    <t>електроди</t>
  </si>
  <si>
    <t>пач</t>
  </si>
  <si>
    <t>диски різні</t>
  </si>
  <si>
    <t>дюбеля та саморізи різні</t>
  </si>
  <si>
    <t>щебень</t>
  </si>
  <si>
    <t>жалюзі</t>
  </si>
  <si>
    <t>труби різні та орінги</t>
  </si>
  <si>
    <t>кельми</t>
  </si>
  <si>
    <t>брус та балки</t>
  </si>
  <si>
    <t>Фанера ДВП, лист ДСП, плити USB</t>
  </si>
  <si>
    <t>профіль</t>
  </si>
  <si>
    <t>рубероїд</t>
  </si>
  <si>
    <t>рулон</t>
  </si>
  <si>
    <t>арміровочна сітка</t>
  </si>
  <si>
    <t>ламінат</t>
  </si>
  <si>
    <t>алюмінові з'єднання</t>
  </si>
  <si>
    <t>краби для гірсокартону</t>
  </si>
  <si>
    <t>наждачний папір та сітка для швів</t>
  </si>
  <si>
    <t>синька</t>
  </si>
  <si>
    <t xml:space="preserve">    18.  Пензл, валіки, щітки для побілки, шпателі, лотки для фарби, малярна стрічка</t>
  </si>
  <si>
    <t>19.4. Книга наказів 50шт.*35 грн.</t>
  </si>
  <si>
    <t>9.                                               Підписка та наочні посібники</t>
  </si>
  <si>
    <t>14.13.Навчання відпов.за газ.господ., 1 раз/3роки 5 шт.*500грн.</t>
  </si>
  <si>
    <t>-Укомплектування пожежних кранів 2ЗНЗ*1000 грн.</t>
  </si>
  <si>
    <t>-Реконструкція металевих решіток на вікнах 120 шт.*700грн.</t>
  </si>
  <si>
    <t>1.                                            Господарські товари</t>
  </si>
  <si>
    <t>корзини для сміття\внутрішні\</t>
  </si>
  <si>
    <t>Роторний діск газонокосілки</t>
  </si>
  <si>
    <t>-обладнання системою відео-спостереження</t>
  </si>
  <si>
    <t>6.3. Проведення робіт по усуненню правил тех.експлуатації згідно приписів Держтехнаг.</t>
  </si>
  <si>
    <t>23.                         Оплата послуг (крім комунальних)</t>
  </si>
  <si>
    <t xml:space="preserve">  24.            Видатки на відрядження</t>
  </si>
  <si>
    <t xml:space="preserve">  25.           Оплата комунальних послуг та енергоносіїв</t>
  </si>
  <si>
    <t xml:space="preserve">  26.             Оплата теплопостачання</t>
  </si>
  <si>
    <t xml:space="preserve">  27.          Оплата водопостачання та водовідведення</t>
  </si>
  <si>
    <t xml:space="preserve">  28.           Оплата електроенегрії</t>
  </si>
  <si>
    <t xml:space="preserve">  29.       Оплата природного газу</t>
  </si>
  <si>
    <t xml:space="preserve">   30.       Оплата інших енергоносіїв</t>
  </si>
  <si>
    <t>Разом по КФК 070201:</t>
  </si>
  <si>
    <t>Підписка  газет</t>
  </si>
  <si>
    <t>22 % від фонду заробітної плати</t>
  </si>
  <si>
    <r>
      <t xml:space="preserve">  згідно постанови КМ України  виплачується надбавка за вислуги років бібліотекарям та медичним сестрам:</t>
    </r>
    <r>
      <rPr>
        <b/>
        <sz val="12"/>
        <rFont val="Times New Roman"/>
        <family val="1"/>
      </rPr>
      <t xml:space="preserve"> 476940 </t>
    </r>
    <r>
      <rPr>
        <b/>
        <u val="single"/>
        <sz val="12"/>
        <rFont val="Times New Roman"/>
        <family val="1"/>
      </rPr>
      <t>г</t>
    </r>
    <r>
      <rPr>
        <u val="single"/>
        <sz val="12"/>
        <rFont val="Times New Roman"/>
        <family val="1"/>
      </rPr>
      <t>рн</t>
    </r>
    <r>
      <rPr>
        <sz val="12"/>
        <rFont val="Times New Roman"/>
        <family val="1"/>
      </rPr>
      <t>.</t>
    </r>
  </si>
  <si>
    <t xml:space="preserve">В.о.начальника фінансового                                                                   </t>
  </si>
  <si>
    <t xml:space="preserve">________________А.В.Кухаренко                                               </t>
  </si>
  <si>
    <t>2) Класи  530 класів                          Учні  11651учнів</t>
  </si>
  <si>
    <t xml:space="preserve"> 1-4 класи  218 класів                                     1-4 класи  5236 учнів</t>
  </si>
  <si>
    <t xml:space="preserve"> 5-9 класи  250 класів                                    5-9 класи   5421 учень</t>
  </si>
  <si>
    <t xml:space="preserve"> 10-11 класи  56 клас                                 10-11 класи 994 учня</t>
  </si>
  <si>
    <r>
      <t xml:space="preserve"> адміністративно- технічний  персонал</t>
    </r>
    <r>
      <rPr>
        <b/>
        <sz val="12"/>
        <rFont val="Times New Roman"/>
        <family val="1"/>
      </rPr>
      <t xml:space="preserve">- 569,5 </t>
    </r>
    <r>
      <rPr>
        <sz val="12"/>
        <rFont val="Times New Roman"/>
        <family val="1"/>
      </rPr>
      <t>ставок  в.т.ч.</t>
    </r>
  </si>
  <si>
    <r>
      <t xml:space="preserve">  </t>
    </r>
    <r>
      <rPr>
        <sz val="12"/>
        <rFont val="Times New Roman"/>
        <family val="1"/>
      </rPr>
      <t>спеціалісти    143 ставок</t>
    </r>
  </si>
  <si>
    <r>
      <t xml:space="preserve">    </t>
    </r>
    <r>
      <rPr>
        <sz val="12"/>
        <rFont val="Times New Roman"/>
        <family val="1"/>
      </rPr>
      <t>робітники    426,5 ставки</t>
    </r>
  </si>
  <si>
    <r>
      <t xml:space="preserve">Разом :  569,5.0 </t>
    </r>
    <r>
      <rPr>
        <b/>
        <u val="single"/>
        <sz val="14"/>
        <rFont val="Times New Roman"/>
        <family val="1"/>
      </rPr>
      <t>ставки</t>
    </r>
  </si>
  <si>
    <r>
      <t xml:space="preserve">  окремим категоріям працівників виплачується згідно наказів надбавки за інтенсивність в роботі до 50% посадового окладу згідно постанови КМ України №1298 від 30.08.2002 року та наказу  МО України №557 від 26.09.2005 року</t>
    </r>
    <r>
      <rPr>
        <b/>
        <sz val="12"/>
        <rFont val="Times New Roman"/>
        <family val="1"/>
      </rPr>
      <t xml:space="preserve"> 955992</t>
    </r>
    <r>
      <rPr>
        <u val="single"/>
        <sz val="12"/>
        <rFont val="Times New Roman"/>
        <family val="1"/>
      </rPr>
      <t>грн</t>
    </r>
    <r>
      <rPr>
        <sz val="12"/>
        <rFont val="Times New Roman"/>
        <family val="1"/>
      </rPr>
      <t>.</t>
    </r>
  </si>
  <si>
    <r>
      <t xml:space="preserve">         </t>
    </r>
    <r>
      <rPr>
        <sz val="12"/>
        <rFont val="Times New Roman"/>
        <family val="1"/>
      </rPr>
      <t>12% за шкідливі умови праці :</t>
    </r>
    <r>
      <rPr>
        <b/>
        <sz val="12"/>
        <rFont val="Times New Roman"/>
        <family val="1"/>
      </rPr>
      <t xml:space="preserve"> 44340 грн./</t>
    </r>
    <r>
      <rPr>
        <sz val="12"/>
        <rFont val="Times New Roman"/>
        <family val="1"/>
      </rPr>
      <t xml:space="preserve"> котельні на твердому паливі\.</t>
    </r>
  </si>
  <si>
    <r>
      <t xml:space="preserve">         </t>
    </r>
    <r>
      <rPr>
        <sz val="12"/>
        <rFont val="Times New Roman"/>
        <family val="1"/>
      </rPr>
      <t>10% прибиральницям службових приміщень за роботу з дезинфікуючими розчинами :</t>
    </r>
    <r>
      <rPr>
        <b/>
        <sz val="12"/>
        <rFont val="Times New Roman"/>
        <family val="1"/>
      </rPr>
      <t xml:space="preserve"> 187872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грн.</t>
    </r>
    <r>
      <rPr>
        <sz val="12"/>
        <rFont val="Times New Roman"/>
        <family val="1"/>
      </rPr>
      <t>,</t>
    </r>
  </si>
  <si>
    <r>
      <t xml:space="preserve">  Бібліотечним працівникам встановлена надбавка в розмірі 50% посадового окладу згідно постанов КМ України №1073 від 30.09.2009 року :</t>
    </r>
    <r>
      <rPr>
        <b/>
        <sz val="12"/>
        <rFont val="Times New Roman"/>
        <family val="1"/>
      </rPr>
      <t xml:space="preserve"> 569664 </t>
    </r>
    <r>
      <rPr>
        <u val="single"/>
        <sz val="12"/>
        <rFont val="Times New Roman"/>
        <family val="1"/>
      </rPr>
      <t>грн</t>
    </r>
    <r>
      <rPr>
        <sz val="12"/>
        <rFont val="Times New Roman"/>
        <family val="1"/>
      </rPr>
      <t>.та оплата за роботу з підручниками 15% =</t>
    </r>
    <r>
      <rPr>
        <b/>
        <sz val="12"/>
        <rFont val="Times New Roman"/>
        <family val="1"/>
      </rPr>
      <t xml:space="preserve"> 170904</t>
    </r>
    <r>
      <rPr>
        <sz val="12"/>
        <rFont val="Times New Roman"/>
        <family val="1"/>
      </rPr>
      <t xml:space="preserve"> грн</t>
    </r>
  </si>
  <si>
    <r>
      <t>Виплата компенсації за невикористану відпустку машиністам котелень та сторожам</t>
    </r>
    <r>
      <rPr>
        <b/>
        <sz val="12"/>
        <rFont val="Times New Roman"/>
        <family val="1"/>
      </rPr>
      <t xml:space="preserve"> 72000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г</t>
    </r>
    <r>
      <rPr>
        <sz val="12"/>
        <rFont val="Times New Roman"/>
        <family val="1"/>
      </rPr>
      <t>рн.</t>
    </r>
  </si>
  <si>
    <r>
      <t xml:space="preserve">Виплата надбавки водіям за класність : </t>
    </r>
    <r>
      <rPr>
        <b/>
        <sz val="12"/>
        <rFont val="Times New Roman"/>
        <family val="1"/>
      </rPr>
      <t xml:space="preserve"> 127860</t>
    </r>
    <r>
      <rPr>
        <sz val="12"/>
        <rFont val="Times New Roman"/>
        <family val="1"/>
      </rPr>
      <t xml:space="preserve"> грн. та виплата індексації </t>
    </r>
    <r>
      <rPr>
        <b/>
        <sz val="12"/>
        <rFont val="Times New Roman"/>
        <family val="1"/>
      </rPr>
      <t xml:space="preserve">=1025100 </t>
    </r>
    <r>
      <rPr>
        <sz val="12"/>
        <rFont val="Times New Roman"/>
        <family val="1"/>
      </rPr>
      <t>грн</t>
    </r>
  </si>
  <si>
    <r>
      <t xml:space="preserve">         </t>
    </r>
    <r>
      <rPr>
        <sz val="12"/>
        <rFont val="Times New Roman"/>
        <family val="1"/>
      </rPr>
      <t xml:space="preserve">40% тарифної ставки за нічний час роботи </t>
    </r>
    <r>
      <rPr>
        <b/>
        <sz val="12"/>
        <rFont val="Times New Roman"/>
        <family val="1"/>
      </rPr>
      <t xml:space="preserve">:1270720 </t>
    </r>
    <r>
      <rPr>
        <u val="single"/>
        <sz val="12"/>
        <rFont val="Times New Roman"/>
        <family val="1"/>
      </rPr>
      <t>грн.</t>
    </r>
    <r>
      <rPr>
        <sz val="12"/>
        <rFont val="Times New Roman"/>
        <family val="1"/>
      </rPr>
      <t>,</t>
    </r>
  </si>
  <si>
    <t>Бланк ив асортименті\ звітів та інші\</t>
  </si>
  <si>
    <t>Ручки кулькові\сині,чорні,червоні/</t>
  </si>
  <si>
    <t>Зошит в лінійку та клітинку</t>
  </si>
  <si>
    <t>Диркопробивач великий</t>
  </si>
  <si>
    <t>Точилка для олівця</t>
  </si>
  <si>
    <t>Біндери\зажими\</t>
  </si>
  <si>
    <t>магніти для класних дошок</t>
  </si>
  <si>
    <t>Маркер для дошки</t>
  </si>
  <si>
    <t>гумка для дошки</t>
  </si>
  <si>
    <t>стікери</t>
  </si>
  <si>
    <t>Граблі \веер\</t>
  </si>
  <si>
    <t xml:space="preserve">крейда </t>
  </si>
  <si>
    <t>щітка для миття (вікон,стін)</t>
  </si>
  <si>
    <t>стремянка Тура</t>
  </si>
  <si>
    <t>щит баскетбольний з сіткою</t>
  </si>
  <si>
    <t>мішки спальні  \Джура\</t>
  </si>
  <si>
    <t>палатки туристичні</t>
  </si>
  <si>
    <t xml:space="preserve">       11.4.   Мастило                                                                     655*200 грн</t>
  </si>
  <si>
    <t xml:space="preserve">       11.7.  Гальмова рідина                                                        40 шт*350 грн..</t>
  </si>
  <si>
    <t xml:space="preserve">       11.5    Тосол /антифріз 840 літрів*70 грн</t>
  </si>
  <si>
    <t xml:space="preserve">       11.6.  Літол                                                                              3л.*100грн.*22 автоб.</t>
  </si>
  <si>
    <t xml:space="preserve">    15.  Колір та пігмент                                                               415 пачок* 35 грн.</t>
  </si>
  <si>
    <t xml:space="preserve">    16.   Лак ПФ                                                                       500 кг *120 грн.</t>
  </si>
  <si>
    <t xml:space="preserve">    17. Розчинник                                                                      625 л.* 40грн.</t>
  </si>
  <si>
    <t>трубоочисник \Крот\</t>
  </si>
  <si>
    <t>робочі рукавиці</t>
  </si>
  <si>
    <t>гумові рукавиці</t>
  </si>
  <si>
    <t>халат-фартух</t>
  </si>
  <si>
    <t>Шпаклівка стартова</t>
  </si>
  <si>
    <t>Шпаклівка фінішна</t>
  </si>
  <si>
    <t>Клей різний\ліноліума,плитки\</t>
  </si>
  <si>
    <t>м\п</t>
  </si>
  <si>
    <t>пруток,планка поріжок.</t>
  </si>
  <si>
    <t>Ізогіпс та сатеніт,алебастр.</t>
  </si>
  <si>
    <t>коліна різні\водопровод\каналізаційні</t>
  </si>
  <si>
    <t>плити usb</t>
  </si>
  <si>
    <t>вагонка</t>
  </si>
  <si>
    <t xml:space="preserve">      1.3.  Послуги медичного випуску на маршрут     5* 250грн *10 місяців</t>
  </si>
  <si>
    <t xml:space="preserve">                 3 транспортних одиниць* 1500 грн. за місяць*10міс.</t>
  </si>
  <si>
    <t xml:space="preserve">                                           2 автобусів * 600 грн. за місяць*12 міс</t>
  </si>
  <si>
    <t>1.9.  Послуги навчання водія-механіка 17*2600 грн.</t>
  </si>
  <si>
    <t xml:space="preserve">       1.8. Послуги навчання медичних сестер по випуску транспорта 2000,00 грн.*10 автоб.</t>
  </si>
  <si>
    <r>
      <t xml:space="preserve">                                  380 грн./1 літр/*240 л. =</t>
    </r>
    <r>
      <rPr>
        <b/>
        <sz val="12"/>
        <rFont val="Times New Roman"/>
        <family val="1"/>
      </rPr>
      <t xml:space="preserve"> 91200 грн</t>
    </r>
    <r>
      <rPr>
        <sz val="12"/>
        <rFont val="Times New Roman"/>
        <family val="1"/>
      </rPr>
      <t>.</t>
    </r>
  </si>
  <si>
    <r>
      <t xml:space="preserve">                     та придбання хлорних таблеток =93 бан.по 300 шт.*360 грн =</t>
    </r>
    <r>
      <rPr>
        <b/>
        <sz val="12"/>
        <rFont val="Times New Roman"/>
        <family val="1"/>
      </rPr>
      <t xml:space="preserve"> 33480,00 грн</t>
    </r>
    <r>
      <rPr>
        <sz val="12"/>
        <rFont val="Times New Roman"/>
        <family val="1"/>
      </rPr>
      <t>.</t>
    </r>
  </si>
  <si>
    <r>
      <t>оплата медикаментів для надання першої медичної допомоги</t>
    </r>
    <r>
      <rPr>
        <b/>
        <sz val="12"/>
        <rFont val="Times New Roman"/>
        <family val="1"/>
      </rPr>
      <t xml:space="preserve"> : </t>
    </r>
    <r>
      <rPr>
        <b/>
        <u val="single"/>
        <sz val="12"/>
        <rFont val="Times New Roman"/>
        <family val="1"/>
      </rPr>
      <t xml:space="preserve"> 75000грн</t>
    </r>
  </si>
  <si>
    <t>-Обробка дерев'яних конструкцій 37538кв.м.*21грн</t>
  </si>
  <si>
    <t>-Послуги з навчання машиністів котелень 55чол.*600грн.</t>
  </si>
  <si>
    <t>-Перезарядка вогнегасників 580шт.*75грн.</t>
  </si>
  <si>
    <t>- Облаштування блискавко-захисту 5 * ЗНЗ*75000 грн.</t>
  </si>
  <si>
    <t>-Ремонт пожежних насосів 7ЗНЗ*1000грн.</t>
  </si>
  <si>
    <t>-Ремонт пожежних гідрантів 3 знз*1000грн</t>
  </si>
  <si>
    <t>Обстеження технічного стану будівель навчальних закладів 31 знз</t>
  </si>
  <si>
    <t>- Встановлення протипожежної автоматики (ПА) 11 шкіл*3600 грн.</t>
  </si>
  <si>
    <t>-Ремонт пожежних водойм  4 водойома*50000грн\Вигод.,Дачн№1,Кагар,Марин/</t>
  </si>
  <si>
    <t>-Ремонт АПС (автоматична пожежна сигналізація) 9 знз*50000грн</t>
  </si>
  <si>
    <t>-навчання з питань охорони праці і БДЖ. (3 чол*510грн)</t>
  </si>
  <si>
    <t>-навчання з питань пожежної безпеки (31 знз*410 грн)</t>
  </si>
  <si>
    <t xml:space="preserve"> 13.2 Послуги реставрації катриджів 31 шкіл в середньому 2 реставрації по 600 грн.</t>
  </si>
  <si>
    <t>-Виготовлення ПКД на заміну обладнання котельнях район</t>
  </si>
  <si>
    <t>-поточний ремонт ШРП =7 шт*3000грн</t>
  </si>
  <si>
    <t>+</t>
  </si>
  <si>
    <t>-Заміри опору ізоляції   \31 знз\</t>
  </si>
  <si>
    <t xml:space="preserve"> </t>
  </si>
  <si>
    <t>-механічна чистка та хімічна промивка теплообміників=12 од.</t>
  </si>
  <si>
    <t>-Заміна та ремонт автоматики котлів  5 од.</t>
  </si>
  <si>
    <t>-установка модулів передачі данних</t>
  </si>
  <si>
    <r>
      <t xml:space="preserve">  Згідно постанови КМ України від 30.08.2002 року №1298 та наказу МО України від 26.09.2005 року №557 (зі змінами) запланована виплата матеріальної допомоги до 1-го посадового окладу  іншим працівникам шкіл </t>
    </r>
    <r>
      <rPr>
        <b/>
        <sz val="12"/>
        <rFont val="Times New Roman"/>
        <family val="1"/>
      </rPr>
      <t>:1163376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грн.</t>
    </r>
    <r>
      <rPr>
        <sz val="12"/>
        <rFont val="Times New Roman"/>
        <family val="1"/>
      </rPr>
      <t xml:space="preserve"> та виплата премії </t>
    </r>
    <r>
      <rPr>
        <b/>
        <sz val="12"/>
        <rFont val="Times New Roman"/>
        <family val="1"/>
      </rPr>
      <t>-622990</t>
    </r>
    <r>
      <rPr>
        <sz val="12"/>
        <rFont val="Times New Roman"/>
        <family val="1"/>
      </rPr>
      <t xml:space="preserve"> грн.</t>
    </r>
  </si>
  <si>
    <t xml:space="preserve"> до проекту кошторису на 2018 рік</t>
  </si>
  <si>
    <t>-заміна запірної арматури теплового вузлаКЗШ80-3шт,КЗШ100=2шт\Усатівський НВК</t>
  </si>
  <si>
    <t>-ремонт модуля передачі данних\Граденицька ЗОШ \</t>
  </si>
  <si>
    <t>-заміна газових котлів \ІллінськаЗОШ=1\20000грн;Нерубайський НВК2\90000грн\</t>
  </si>
  <si>
    <t>-ремонт теплового пункту\Х-Балківська ЗОШ\</t>
  </si>
  <si>
    <r>
      <t>Водопостачання                           13015  м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*10,28 грн*к=1,09</t>
    </r>
  </si>
  <si>
    <r>
      <t>Водовідведення                             6880 м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* 8,85грн*к=1,09</t>
    </r>
  </si>
  <si>
    <t>Придбання диз.палива для шкільних генераторів (452 л.*26 грн.)*к=1,09</t>
  </si>
  <si>
    <t>732205 квт\год *2,33 грн.*к=1,1</t>
  </si>
  <si>
    <t>21.1. Придбання вогнегасників (порошкових) 345 шт.*211,30 грн.</t>
  </si>
  <si>
    <t>22.2. Придбання вогнегасників (вуглекислотних) 22 шт.*510 грн.</t>
  </si>
  <si>
    <t>22.3. Придбання кронштейнів 25шт.*36грн.</t>
  </si>
  <si>
    <t>22.4. Придбання пожежних щитів 16шт.*2500грн.</t>
  </si>
  <si>
    <t>22.5. Журнали з ОП для кабінетів підвищеної небезпеки 190шт.*20грн.</t>
  </si>
  <si>
    <t>22.9. Підписка: "Пожежна і техногенна безпека", "Безпека ЖД", "Надзвичайна ситуація" 39шт.*488 грн.</t>
  </si>
  <si>
    <t>22.7. Заміна дверей в електрощитовой на спец.вогнегасні(31шт*5100грн)</t>
  </si>
  <si>
    <t>2.8.Обладнання електрощитів автоматичними системами пожежогасіння 68шт*3000грн</t>
  </si>
  <si>
    <t>-Обслуговування централізованого спостереження (пульт)300грн\міс*12*11знз= (на рік)</t>
  </si>
  <si>
    <r>
      <rPr>
        <b/>
        <sz val="12"/>
        <rFont val="Times New Roman"/>
        <family val="1"/>
      </rPr>
      <t>19</t>
    </r>
    <r>
      <rPr>
        <sz val="12"/>
        <rFont val="Times New Roman"/>
        <family val="1"/>
      </rPr>
      <t>. Обслуговування очисних споруд Троїц.ЗОШ</t>
    </r>
  </si>
  <si>
    <t>20. Вартість технічного обслуговування програми комплекта "курс: Школа"</t>
  </si>
  <si>
    <t>21.Повірка електролічільників в електролабораторї \20шт*500грн\</t>
  </si>
  <si>
    <t>22. "Охорона праці" згідно листа Департаменту освіти</t>
  </si>
  <si>
    <t>23. Навчання відповідальних за електробезпеку 30 ч.*700 грн</t>
  </si>
  <si>
    <t>24. Послуги з опломбування лічильників</t>
  </si>
  <si>
    <t>25. Послуги зі збору, обробки та  введення даних для атестатів та свідоцтв</t>
  </si>
  <si>
    <t xml:space="preserve"> Яськівська ЗОШ І-ІІІ ст.                    (277 Г/кал.*644,22грн.)*к=1,09</t>
  </si>
  <si>
    <t>Маяківська І-ІІІ ст.                            (413 Г/кал*644,22)*к=1,09</t>
  </si>
  <si>
    <t>Придбання бензину А-92 для шкільних генераторів (740 л.*28 грн.)*к=1,09</t>
  </si>
  <si>
    <t>31. Оплата пені та штрафу - 30000,00 грн; відрахування профспілки 0,3% - 175000 грн</t>
  </si>
  <si>
    <t>19.1. Класні журнали І-ІV класів 230шт.*75 грн.</t>
  </si>
  <si>
    <t>19.2. Класні журнал  V-ХІ класів 325шт.*85 грн.</t>
  </si>
  <si>
    <t>19.3. Алфавітна книга учнів 25 шт.*60грн</t>
  </si>
  <si>
    <t>19.5. Книга наказів по основній діяльності 40 шт.*45 грн.</t>
  </si>
  <si>
    <t>19.6. Книга наказів по кадровій роботі  40 шт.*45 грн.</t>
  </si>
  <si>
    <t>19.7. Журнал протоколів педагогічних рад 50 шт.*45 грн..</t>
  </si>
  <si>
    <t>19.8. Журнал  заміни уроків 45шт.*25грн.</t>
  </si>
  <si>
    <t>19.9. Книга запису внутрішнього контролю 46шт.*45грн.</t>
  </si>
  <si>
    <t>20.14. Журнал кружкової роботи 60шт.*25грн.</t>
  </si>
  <si>
    <t>20.13. Журнал групи продовженого дня 20шт.*25грн.</t>
  </si>
  <si>
    <t>20.15. Особова справа учнів 1500шт*6,50грн.</t>
  </si>
  <si>
    <t>20.16. Інвентарна книга для бібліотек 31шт.*22грн.</t>
  </si>
  <si>
    <t>20.17. Журнали інструктажу по ОП 190шт.*16 грн.</t>
  </si>
  <si>
    <t>20.18. Журнал індивідуального навчання 80шт.*25грн.</t>
  </si>
  <si>
    <t>20.19. Журнал факультативних додаткових навчань 700шт.*11грн.</t>
  </si>
  <si>
    <t>20.20 Табель 11300 шт*2,0грн</t>
  </si>
  <si>
    <t>автомати  електр.\мощні\</t>
  </si>
  <si>
    <r>
      <t>Хлібодарська ЗОШ І-ІІІ ст.                (6міс.*804м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*45,89 грн.)*к=1,09</t>
    </r>
  </si>
  <si>
    <t>лампочки     300 Вт \вуличні\</t>
  </si>
  <si>
    <t>світильники світодіотні</t>
  </si>
  <si>
    <t>вимикачі внутрішні двойні</t>
  </si>
  <si>
    <t>розетки  внутрішні</t>
  </si>
  <si>
    <t>Електровилки \евро\</t>
  </si>
  <si>
    <t>діалектричний набір для електрика\ рукавиці,боти,килимок\</t>
  </si>
  <si>
    <t>Лампи  люминесцент</t>
  </si>
  <si>
    <t>електричні патрони</t>
  </si>
  <si>
    <t>електролічильники</t>
  </si>
  <si>
    <t>кабель мідний 3-жильний</t>
  </si>
  <si>
    <t>кабель для музичних інструментів</t>
  </si>
  <si>
    <t>планки для кріплення електроавтоматів</t>
  </si>
  <si>
    <t>лампочки світодіотні \дліні\</t>
  </si>
  <si>
    <t>електронасоси каналізаційні</t>
  </si>
  <si>
    <t>комплект\парта одинарна з стільцем-регульована\</t>
  </si>
  <si>
    <t>стіл демонстраційний \каб хімії\</t>
  </si>
  <si>
    <t>дошка аудиторна під маркер</t>
  </si>
  <si>
    <t>стіл "Ромашка"5=містний 1клас</t>
  </si>
  <si>
    <t>столи для методичного кабінету</t>
  </si>
  <si>
    <t>вішалка гардеробна1-бічна=19 шт,2-х бічна=63шт</t>
  </si>
  <si>
    <t>стелаж 1-бічний -22шт/2-бічний бібліотечний</t>
  </si>
  <si>
    <t>стільці для 5-11 класу\регульовані\</t>
  </si>
  <si>
    <t>пенали</t>
  </si>
  <si>
    <t>лавки дліні в коридори</t>
  </si>
  <si>
    <t>Електро- дрель</t>
  </si>
  <si>
    <t>водонагрівач</t>
  </si>
  <si>
    <t>газонокосілка</t>
  </si>
  <si>
    <t>оплата послуг відео-спостереження</t>
  </si>
  <si>
    <t xml:space="preserve"> Розрахунок </t>
  </si>
  <si>
    <t xml:space="preserve">  по КПКВК  0611020   </t>
  </si>
  <si>
    <t>Надання загальної середньої освіти загальноосвітніми  школами,гімназіями.</t>
  </si>
  <si>
    <t>Наочні посібники по навчальним предметам =199521грн,та для реалізації курса"Нова украінська школа"85000грн*60 перших класів =5100000грн</t>
  </si>
  <si>
    <r>
      <t>Посадові оклади встановлені згідно наказу МО України від 15.04.1993 року №102, постанови КМ України від 30.08.2002 року №1298 та наказу МО України №557 від 26.09.2005 року (зі змінами) на основі єдиної тарифної сітки  -</t>
    </r>
    <r>
      <rPr>
        <b/>
        <sz val="12"/>
        <rFont val="Times New Roman"/>
        <family val="1"/>
      </rPr>
      <t xml:space="preserve"> 14951760 </t>
    </r>
    <r>
      <rPr>
        <u val="single"/>
        <sz val="13"/>
        <rFont val="Times New Roman"/>
        <family val="1"/>
      </rPr>
      <t xml:space="preserve">грн    </t>
    </r>
    <r>
      <rPr>
        <sz val="12"/>
        <rFont val="Times New Roman"/>
        <family val="1"/>
      </rPr>
      <t>.Доплата до мінімал</t>
    </r>
  </si>
  <si>
    <t xml:space="preserve">            --- оплата вугілля( 228 тон * 6000 грн.)*к=1,09</t>
  </si>
  <si>
    <t xml:space="preserve">            --- оплата за дрова 152 м3 * 800 грн.*к=1,09</t>
  </si>
  <si>
    <t xml:space="preserve">В.О.Начальника управління </t>
  </si>
  <si>
    <t xml:space="preserve">                         ___________А.І.Паненко    </t>
  </si>
  <si>
    <t xml:space="preserve">                     міжміські розмови       38 номерів*180 грн.*12 місяців</t>
  </si>
  <si>
    <r>
      <t xml:space="preserve">   9. </t>
    </r>
    <r>
      <rPr>
        <b/>
        <sz val="12"/>
        <rFont val="Times New Roman"/>
        <family val="1"/>
      </rPr>
      <t xml:space="preserve">Послуги інтернету </t>
    </r>
    <r>
      <rPr>
        <sz val="12"/>
        <rFont val="Times New Roman"/>
        <family val="1"/>
      </rPr>
      <t xml:space="preserve">               27 шкіл*250 грн.*12 місяців</t>
    </r>
  </si>
  <si>
    <r>
      <t xml:space="preserve">Автозапчастини для шкільних автобусів в кількості                                                         </t>
    </r>
    <r>
      <rPr>
        <sz val="12"/>
        <color indexed="10"/>
        <rFont val="Times New Roman"/>
        <family val="1"/>
      </rPr>
      <t xml:space="preserve">  20 автобусів</t>
    </r>
  </si>
  <si>
    <t xml:space="preserve">         11.3.  Медичні  аптечки  для  автобусів           20  шт.* 600грн.</t>
  </si>
  <si>
    <t xml:space="preserve">    13.   Фарба ПФ                                             (7496кг * 40 грн.)</t>
  </si>
  <si>
    <t xml:space="preserve">    14.  Водоемульсійна фарба                         4753 кг (внутрішня )*50 грн.</t>
  </si>
  <si>
    <t xml:space="preserve">                     20 шкільний автобус          (800грн.*20 авт.*2 рази на рік)</t>
  </si>
  <si>
    <t xml:space="preserve">      1.5.  Послуги страхування автотранспорту\водіїв\          20 водій* 200 грн.</t>
  </si>
  <si>
    <t xml:space="preserve">      1.6. Послуги страхування автотранспорту      20 трансп.одиниць *2 р. в рік*1000 грн              </t>
  </si>
  <si>
    <t xml:space="preserve">  6.Послуги поточного ремонту будівель </t>
  </si>
  <si>
    <t xml:space="preserve">                     абонентна плата            38  номерів *63 грн.*12 місяців</t>
  </si>
  <si>
    <t xml:space="preserve">14.4. Поповнення рахунку модемного зв'язку комплексу "Флоутек" 1 раз-11\кот*870 </t>
  </si>
  <si>
    <t>Василівська ЗОШ І-ІІІ ст.                  (322Г/кал*1066,87грн.)*к=1,09</t>
  </si>
  <si>
    <t>Вигодянська ЗОШ І-ІІІ ст.                (544 Г/кал*1066,87грн.)*к=1,09</t>
  </si>
  <si>
    <t>Кагарлицька ЗОШ І-ІІІ ст.                (326 Г/кал*1066,87 грн.)*к=1,09</t>
  </si>
  <si>
    <t>Камянська ЗОШ І-ІІІ ст.                   (384 Г/кал*1066,87грн.)*к=1,09</t>
  </si>
  <si>
    <r>
      <t>Міжлиманська ЗОШ І-ІІІ ст.             (6 міс. *1581м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*45,89 грн.)*к=1,09</t>
    </r>
  </si>
  <si>
    <t>Нерубайська ЗОШ І-ІІІ ст.№2          (249 Г/кал*1066,87грн.)*к=1,09</t>
  </si>
  <si>
    <t>Августівська ЗОШ І-ІІІ ст.               (346 Г/кал*1066,87)*к=1,09</t>
  </si>
  <si>
    <t>Маринівська ЗОШ І-ІІІ ст               . (403 Г/кал*1066,87)*к=1,09</t>
  </si>
  <si>
    <t>Петрівська ЗОШ  І-ІІІ ст                 (408 Г/кал*1066,87 грн)*к=1,09</t>
  </si>
  <si>
    <t>Великодальницький НВК                  (793 Г/кал*1066,87 грн.)*к=1,09</t>
  </si>
  <si>
    <r>
      <t xml:space="preserve">                459550*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* 10,79518 грн.(1м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)*к=1,09</t>
    </r>
  </si>
  <si>
    <t xml:space="preserve"> 13.1 Послуги заправки катриджів 27 шкіл в середньому 12 заправок по 180 грн.</t>
  </si>
  <si>
    <t>14.1. Повірка манометрів та термометрів 1раз/рік  60 шт.*109грн.</t>
  </si>
  <si>
    <t>14.2. Перевірка\обстеження та чистка\ димарів та вентканалів 1раз/рік 68 шт.*600 грн.</t>
  </si>
  <si>
    <t>14.3.Повірка газосигнасигналізаторів 1раз/рік 11 од*500грн</t>
  </si>
  <si>
    <t>14.3. Технічне обслуговування газосигналізаторів щомісячно 22 шт.*1302 грн.</t>
  </si>
  <si>
    <t>14.5. Заміри опору заземлення котелень 1 раз/рік 11шт.*510грн.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</si>
</sst>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 [$грн.-422]"/>
    <numFmt numFmtId="177" formatCode="0.0"/>
    <numFmt numFmtId="178" formatCode="0.00;[Red]0.00"/>
    <numFmt numFmtId="179" formatCode="#,##0.00;[Red]#,##0.00"/>
    <numFmt numFmtId="180" formatCode="#,##0.00&quot;р.&quot;"/>
    <numFmt numFmtId="181" formatCode="#,##0.00\ [$грн.-422];[Red]#,##0.00\ [$грн.-422]"/>
    <numFmt numFmtId="182" formatCode="#,##0.000\ [$грн.-422]"/>
    <numFmt numFmtId="183" formatCode="#,##0.0\ [$грн.-422]"/>
    <numFmt numFmtId="184" formatCode="#,##0\ [$грн.-422]"/>
    <numFmt numFmtId="185" formatCode="[$-FC19]d\ mmmm\ yyyy\ &quot;г.&quot;"/>
    <numFmt numFmtId="186" formatCode="_-* #,##0.000_р_._-;\-* #,##0.000_р_._-;_-* &quot;-&quot;??_р_._-;_-@_-"/>
  </numFmts>
  <fonts count="7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4"/>
      <name val="Times New Roman"/>
      <family val="1"/>
    </font>
    <font>
      <sz val="13"/>
      <name val="Times New Roman"/>
      <family val="1"/>
    </font>
    <font>
      <b/>
      <sz val="10"/>
      <name val="Arial Cyr"/>
      <family val="0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name val="Arial Cyr"/>
      <family val="0"/>
    </font>
    <font>
      <i/>
      <u val="single"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52"/>
      <name val="Times New Roman"/>
      <family val="1"/>
    </font>
    <font>
      <sz val="12"/>
      <color indexed="60"/>
      <name val="Times New Roman"/>
      <family val="1"/>
    </font>
    <font>
      <b/>
      <sz val="12"/>
      <color indexed="52"/>
      <name val="Times New Roman"/>
      <family val="1"/>
    </font>
    <font>
      <b/>
      <sz val="14"/>
      <color indexed="52"/>
      <name val="Times New Roman"/>
      <family val="1"/>
    </font>
    <font>
      <sz val="12"/>
      <color indexed="48"/>
      <name val="Times New Roman"/>
      <family val="1"/>
    </font>
    <font>
      <sz val="10"/>
      <color indexed="48"/>
      <name val="Times New Roman"/>
      <family val="1"/>
    </font>
    <font>
      <b/>
      <sz val="12"/>
      <color indexed="4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3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0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15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8" fillId="23" borderId="1" applyNumberFormat="0" applyAlignment="0" applyProtection="0"/>
    <xf numFmtId="0" fontId="59" fillId="24" borderId="2" applyNumberFormat="0" applyAlignment="0" applyProtection="0"/>
    <xf numFmtId="0" fontId="60" fillId="24" borderId="1" applyNumberFormat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46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5" borderId="7" applyNumberFormat="0" applyAlignment="0" applyProtection="0"/>
    <xf numFmtId="0" fontId="37" fillId="0" borderId="0" applyNumberFormat="0" applyFill="0" applyBorder="0" applyAlignment="0" applyProtection="0"/>
    <xf numFmtId="0" fontId="64" fillId="26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29" borderId="0" applyNumberFormat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176" fontId="17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2" fontId="6" fillId="3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2" fontId="6" fillId="0" borderId="10" xfId="0" applyNumberFormat="1" applyFont="1" applyFill="1" applyBorder="1" applyAlignment="1">
      <alignment horizontal="center"/>
    </xf>
    <xf numFmtId="176" fontId="7" fillId="0" borderId="10" xfId="0" applyNumberFormat="1" applyFont="1" applyFill="1" applyBorder="1" applyAlignment="1">
      <alignment vertical="top" wrapText="1"/>
    </xf>
    <xf numFmtId="176" fontId="11" fillId="0" borderId="10" xfId="0" applyNumberFormat="1" applyFont="1" applyFill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 horizontal="center"/>
    </xf>
    <xf numFmtId="176" fontId="11" fillId="0" borderId="10" xfId="0" applyNumberFormat="1" applyFont="1" applyBorder="1" applyAlignment="1">
      <alignment/>
    </xf>
    <xf numFmtId="176" fontId="11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176" fontId="11" fillId="0" borderId="10" xfId="0" applyNumberFormat="1" applyFont="1" applyBorder="1" applyAlignment="1">
      <alignment horizontal="center" vertical="top" wrapText="1"/>
    </xf>
    <xf numFmtId="176" fontId="0" fillId="0" borderId="10" xfId="0" applyNumberFormat="1" applyFill="1" applyBorder="1" applyAlignment="1">
      <alignment/>
    </xf>
    <xf numFmtId="0" fontId="11" fillId="0" borderId="10" xfId="0" applyFont="1" applyBorder="1" applyAlignment="1">
      <alignment horizontal="center" wrapText="1"/>
    </xf>
    <xf numFmtId="176" fontId="24" fillId="0" borderId="10" xfId="0" applyNumberFormat="1" applyFont="1" applyBorder="1" applyAlignment="1">
      <alignment horizontal="center" vertical="top" wrapText="1"/>
    </xf>
    <xf numFmtId="176" fontId="7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6" fontId="0" fillId="0" borderId="10" xfId="0" applyNumberFormat="1" applyBorder="1" applyAlignment="1">
      <alignment/>
    </xf>
    <xf numFmtId="176" fontId="24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/>
    </xf>
    <xf numFmtId="176" fontId="11" fillId="31" borderId="10" xfId="0" applyNumberFormat="1" applyFont="1" applyFill="1" applyBorder="1" applyAlignment="1">
      <alignment horizontal="center"/>
    </xf>
    <xf numFmtId="176" fontId="11" fillId="31" borderId="10" xfId="0" applyNumberFormat="1" applyFont="1" applyFill="1" applyBorder="1" applyAlignment="1">
      <alignment horizontal="center" vertical="top" wrapText="1"/>
    </xf>
    <xf numFmtId="176" fontId="6" fillId="31" borderId="10" xfId="0" applyNumberFormat="1" applyFont="1" applyFill="1" applyBorder="1" applyAlignment="1">
      <alignment horizontal="center" vertical="top" wrapText="1"/>
    </xf>
    <xf numFmtId="176" fontId="6" fillId="0" borderId="10" xfId="0" applyNumberFormat="1" applyFont="1" applyBorder="1" applyAlignment="1">
      <alignment horizontal="center" wrapText="1"/>
    </xf>
    <xf numFmtId="176" fontId="11" fillId="32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20" fillId="0" borderId="0" xfId="0" applyFont="1" applyAlignment="1">
      <alignment/>
    </xf>
    <xf numFmtId="176" fontId="20" fillId="0" borderId="0" xfId="0" applyNumberFormat="1" applyFont="1" applyAlignment="1">
      <alignment/>
    </xf>
    <xf numFmtId="176" fontId="9" fillId="32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176" fontId="9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vertical="top" wrapText="1"/>
    </xf>
    <xf numFmtId="2" fontId="9" fillId="0" borderId="10" xfId="0" applyNumberFormat="1" applyFont="1" applyFill="1" applyBorder="1" applyAlignment="1">
      <alignment horizontal="center" wrapText="1"/>
    </xf>
    <xf numFmtId="176" fontId="3" fillId="0" borderId="10" xfId="0" applyNumberFormat="1" applyFont="1" applyFill="1" applyBorder="1" applyAlignment="1">
      <alignment horizontal="center" vertical="top" wrapText="1"/>
    </xf>
    <xf numFmtId="178" fontId="7" fillId="0" borderId="10" xfId="0" applyNumberFormat="1" applyFont="1" applyFill="1" applyBorder="1" applyAlignment="1">
      <alignment horizontal="center" wrapText="1"/>
    </xf>
    <xf numFmtId="176" fontId="9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6" fontId="17" fillId="0" borderId="10" xfId="0" applyNumberFormat="1" applyFont="1" applyBorder="1" applyAlignment="1">
      <alignment horizontal="center" wrapText="1"/>
    </xf>
    <xf numFmtId="0" fontId="25" fillId="0" borderId="0" xfId="0" applyFont="1" applyAlignment="1">
      <alignment horizontal="left"/>
    </xf>
    <xf numFmtId="176" fontId="31" fillId="0" borderId="10" xfId="0" applyNumberFormat="1" applyFont="1" applyBorder="1" applyAlignment="1">
      <alignment horizontal="center" vertical="top" wrapText="1"/>
    </xf>
    <xf numFmtId="176" fontId="11" fillId="0" borderId="10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vertical="top"/>
    </xf>
    <xf numFmtId="0" fontId="10" fillId="0" borderId="10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176" fontId="1" fillId="0" borderId="10" xfId="0" applyNumberFormat="1" applyFont="1" applyBorder="1" applyAlignment="1">
      <alignment horizontal="center" vertical="top" wrapText="1"/>
    </xf>
    <xf numFmtId="176" fontId="6" fillId="32" borderId="10" xfId="0" applyNumberFormat="1" applyFont="1" applyFill="1" applyBorder="1" applyAlignment="1">
      <alignment horizontal="center" vertical="top" wrapText="1"/>
    </xf>
    <xf numFmtId="176" fontId="0" fillId="32" borderId="0" xfId="0" applyNumberFormat="1" applyFill="1" applyAlignment="1">
      <alignment/>
    </xf>
    <xf numFmtId="176" fontId="10" fillId="0" borderId="10" xfId="0" applyNumberFormat="1" applyFont="1" applyFill="1" applyBorder="1" applyAlignment="1">
      <alignment horizontal="center" vertical="top" wrapText="1"/>
    </xf>
    <xf numFmtId="176" fontId="11" fillId="0" borderId="11" xfId="0" applyNumberFormat="1" applyFont="1" applyBorder="1" applyAlignment="1">
      <alignment horizontal="center" vertical="top" wrapText="1"/>
    </xf>
    <xf numFmtId="176" fontId="6" fillId="0" borderId="12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32" borderId="10" xfId="0" applyFont="1" applyFill="1" applyBorder="1" applyAlignment="1">
      <alignment horizontal="left" vertical="top" wrapText="1"/>
    </xf>
    <xf numFmtId="176" fontId="0" fillId="0" borderId="14" xfId="0" applyNumberFormat="1" applyBorder="1" applyAlignment="1">
      <alignment/>
    </xf>
    <xf numFmtId="176" fontId="20" fillId="0" borderId="15" xfId="0" applyNumberFormat="1" applyFont="1" applyBorder="1" applyAlignment="1">
      <alignment/>
    </xf>
    <xf numFmtId="176" fontId="20" fillId="32" borderId="0" xfId="0" applyNumberFormat="1" applyFont="1" applyFill="1" applyAlignment="1">
      <alignment horizontal="center"/>
    </xf>
    <xf numFmtId="176" fontId="11" fillId="32" borderId="10" xfId="0" applyNumberFormat="1" applyFont="1" applyFill="1" applyBorder="1" applyAlignment="1">
      <alignment horizontal="center"/>
    </xf>
    <xf numFmtId="176" fontId="6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top"/>
    </xf>
    <xf numFmtId="2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176" fontId="6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76" fontId="1" fillId="0" borderId="10" xfId="0" applyNumberFormat="1" applyFont="1" applyBorder="1" applyAlignment="1">
      <alignment horizontal="center"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176" fontId="10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top" wrapText="1"/>
    </xf>
    <xf numFmtId="0" fontId="39" fillId="0" borderId="21" xfId="0" applyFont="1" applyBorder="1" applyAlignment="1">
      <alignment horizontal="left"/>
    </xf>
    <xf numFmtId="0" fontId="39" fillId="0" borderId="14" xfId="0" applyFont="1" applyBorder="1" applyAlignment="1">
      <alignment horizontal="left"/>
    </xf>
    <xf numFmtId="0" fontId="39" fillId="0" borderId="15" xfId="0" applyFont="1" applyBorder="1" applyAlignment="1">
      <alignment horizontal="left"/>
    </xf>
    <xf numFmtId="176" fontId="6" fillId="0" borderId="10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179" fontId="1" fillId="0" borderId="18" xfId="0" applyNumberFormat="1" applyFont="1" applyBorder="1" applyAlignment="1">
      <alignment horizontal="center" vertical="top" wrapText="1"/>
    </xf>
    <xf numFmtId="179" fontId="1" fillId="0" borderId="20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176" fontId="7" fillId="0" borderId="10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left"/>
    </xf>
    <xf numFmtId="176" fontId="23" fillId="0" borderId="10" xfId="0" applyNumberFormat="1" applyFont="1" applyFill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left" vertical="top" wrapText="1"/>
    </xf>
    <xf numFmtId="49" fontId="1" fillId="0" borderId="19" xfId="0" applyNumberFormat="1" applyFont="1" applyBorder="1" applyAlignment="1">
      <alignment horizontal="left" vertical="top" wrapText="1"/>
    </xf>
    <xf numFmtId="49" fontId="1" fillId="0" borderId="20" xfId="0" applyNumberFormat="1" applyFont="1" applyBorder="1" applyAlignment="1">
      <alignment horizontal="left" vertical="top" wrapText="1"/>
    </xf>
    <xf numFmtId="49" fontId="6" fillId="0" borderId="18" xfId="0" applyNumberFormat="1" applyFont="1" applyBorder="1" applyAlignment="1">
      <alignment horizontal="left" vertical="top" wrapText="1"/>
    </xf>
    <xf numFmtId="49" fontId="6" fillId="0" borderId="19" xfId="0" applyNumberFormat="1" applyFont="1" applyBorder="1" applyAlignment="1">
      <alignment horizontal="left" vertical="top" wrapText="1"/>
    </xf>
    <xf numFmtId="49" fontId="6" fillId="0" borderId="20" xfId="0" applyNumberFormat="1" applyFont="1" applyBorder="1" applyAlignment="1">
      <alignment horizontal="left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33" fillId="0" borderId="18" xfId="0" applyFont="1" applyFill="1" applyBorder="1" applyAlignment="1">
      <alignment horizontal="left" vertical="top" wrapText="1"/>
    </xf>
    <xf numFmtId="0" fontId="33" fillId="0" borderId="19" xfId="0" applyFont="1" applyFill="1" applyBorder="1" applyAlignment="1">
      <alignment horizontal="left" vertical="top" wrapText="1"/>
    </xf>
    <xf numFmtId="0" fontId="33" fillId="0" borderId="20" xfId="0" applyFont="1" applyFill="1" applyBorder="1" applyAlignment="1">
      <alignment horizontal="left" vertical="top" wrapText="1"/>
    </xf>
    <xf numFmtId="49" fontId="1" fillId="33" borderId="18" xfId="0" applyNumberFormat="1" applyFont="1" applyFill="1" applyBorder="1" applyAlignment="1">
      <alignment horizontal="left" vertical="top" wrapText="1"/>
    </xf>
    <xf numFmtId="49" fontId="1" fillId="33" borderId="19" xfId="0" applyNumberFormat="1" applyFont="1" applyFill="1" applyBorder="1" applyAlignment="1">
      <alignment horizontal="left" vertical="top" wrapText="1"/>
    </xf>
    <xf numFmtId="49" fontId="1" fillId="33" borderId="2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176" fontId="6" fillId="32" borderId="10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176" fontId="6" fillId="0" borderId="10" xfId="0" applyNumberFormat="1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horizontal="left" vertical="top" wrapText="1"/>
    </xf>
    <xf numFmtId="0" fontId="32" fillId="0" borderId="18" xfId="0" applyFont="1" applyFill="1" applyBorder="1" applyAlignment="1">
      <alignment horizontal="left" vertical="top" wrapText="1"/>
    </xf>
    <xf numFmtId="0" fontId="32" fillId="0" borderId="19" xfId="0" applyFont="1" applyFill="1" applyBorder="1" applyAlignment="1">
      <alignment horizontal="left" vertical="top" wrapText="1"/>
    </xf>
    <xf numFmtId="0" fontId="32" fillId="0" borderId="20" xfId="0" applyFont="1" applyFill="1" applyBorder="1" applyAlignment="1">
      <alignment horizontal="left" vertical="top" wrapText="1"/>
    </xf>
    <xf numFmtId="176" fontId="6" fillId="32" borderId="10" xfId="0" applyNumberFormat="1" applyFont="1" applyFill="1" applyBorder="1" applyAlignment="1">
      <alignment horizontal="center" wrapText="1"/>
    </xf>
    <xf numFmtId="176" fontId="11" fillId="0" borderId="11" xfId="0" applyNumberFormat="1" applyFont="1" applyBorder="1" applyAlignment="1">
      <alignment horizontal="center" vertical="top" wrapText="1"/>
    </xf>
    <xf numFmtId="176" fontId="11" fillId="0" borderId="16" xfId="0" applyNumberFormat="1" applyFont="1" applyBorder="1" applyAlignment="1">
      <alignment horizontal="center" vertical="top" wrapText="1"/>
    </xf>
    <xf numFmtId="176" fontId="11" fillId="0" borderId="17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176" fontId="6" fillId="0" borderId="12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176" fontId="6" fillId="0" borderId="22" xfId="0" applyNumberFormat="1" applyFont="1" applyFill="1" applyBorder="1" applyAlignment="1">
      <alignment horizontal="center" vertical="top" wrapText="1"/>
    </xf>
    <xf numFmtId="176" fontId="6" fillId="0" borderId="23" xfId="0" applyNumberFormat="1" applyFont="1" applyFill="1" applyBorder="1" applyAlignment="1">
      <alignment horizontal="center" vertical="top" wrapText="1"/>
    </xf>
    <xf numFmtId="176" fontId="17" fillId="0" borderId="10" xfId="0" applyNumberFormat="1" applyFont="1" applyFill="1" applyBorder="1" applyAlignment="1">
      <alignment horizontal="center" vertical="top" wrapText="1"/>
    </xf>
    <xf numFmtId="49" fontId="6" fillId="0" borderId="18" xfId="0" applyNumberFormat="1" applyFont="1" applyFill="1" applyBorder="1" applyAlignment="1">
      <alignment horizontal="left" vertical="top" wrapText="1"/>
    </xf>
    <xf numFmtId="49" fontId="6" fillId="0" borderId="19" xfId="0" applyNumberFormat="1" applyFont="1" applyFill="1" applyBorder="1" applyAlignment="1">
      <alignment horizontal="left" vertical="top" wrapText="1"/>
    </xf>
    <xf numFmtId="49" fontId="6" fillId="0" borderId="20" xfId="0" applyNumberFormat="1" applyFont="1" applyFill="1" applyBorder="1" applyAlignment="1">
      <alignment horizontal="left" vertical="top" wrapText="1"/>
    </xf>
    <xf numFmtId="176" fontId="6" fillId="0" borderId="10" xfId="0" applyNumberFormat="1" applyFont="1" applyFill="1" applyBorder="1" applyAlignment="1">
      <alignment horizontal="center" wrapText="1"/>
    </xf>
    <xf numFmtId="49" fontId="1" fillId="0" borderId="18" xfId="0" applyNumberFormat="1" applyFont="1" applyFill="1" applyBorder="1" applyAlignment="1">
      <alignment horizontal="left" vertical="top" wrapText="1"/>
    </xf>
    <xf numFmtId="49" fontId="1" fillId="0" borderId="19" xfId="0" applyNumberFormat="1" applyFont="1" applyFill="1" applyBorder="1" applyAlignment="1">
      <alignment horizontal="left" vertical="top" wrapText="1"/>
    </xf>
    <xf numFmtId="49" fontId="1" fillId="0" borderId="20" xfId="0" applyNumberFormat="1" applyFont="1" applyFill="1" applyBorder="1" applyAlignment="1">
      <alignment horizontal="left" vertical="top" wrapText="1"/>
    </xf>
    <xf numFmtId="0" fontId="34" fillId="0" borderId="18" xfId="0" applyFont="1" applyFill="1" applyBorder="1" applyAlignment="1">
      <alignment horizontal="left" vertical="top" wrapText="1"/>
    </xf>
    <xf numFmtId="0" fontId="34" fillId="0" borderId="19" xfId="0" applyFont="1" applyFill="1" applyBorder="1" applyAlignment="1">
      <alignment horizontal="left" vertical="top" wrapText="1"/>
    </xf>
    <xf numFmtId="0" fontId="34" fillId="0" borderId="2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176" fontId="30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16" fontId="1" fillId="0" borderId="18" xfId="0" applyNumberFormat="1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176" fontId="21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176" fontId="7" fillId="0" borderId="18" xfId="0" applyNumberFormat="1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176" fontId="9" fillId="0" borderId="10" xfId="0" applyNumberFormat="1" applyFont="1" applyFill="1" applyBorder="1" applyAlignment="1">
      <alignment horizontal="center" wrapText="1"/>
    </xf>
    <xf numFmtId="0" fontId="6" fillId="32" borderId="18" xfId="0" applyFont="1" applyFill="1" applyBorder="1" applyAlignment="1">
      <alignment horizontal="center" vertical="top" wrapText="1"/>
    </xf>
    <xf numFmtId="0" fontId="6" fillId="32" borderId="19" xfId="0" applyFont="1" applyFill="1" applyBorder="1" applyAlignment="1">
      <alignment horizontal="center" vertical="top" wrapText="1"/>
    </xf>
    <xf numFmtId="0" fontId="6" fillId="32" borderId="20" xfId="0" applyFont="1" applyFill="1" applyBorder="1" applyAlignment="1">
      <alignment horizontal="center" vertical="top" wrapText="1"/>
    </xf>
    <xf numFmtId="178" fontId="7" fillId="0" borderId="10" xfId="0" applyNumberFormat="1" applyFont="1" applyFill="1" applyBorder="1" applyAlignment="1">
      <alignment horizontal="center" wrapText="1"/>
    </xf>
    <xf numFmtId="176" fontId="9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left" vertical="top" wrapText="1"/>
    </xf>
    <xf numFmtId="0" fontId="28" fillId="0" borderId="18" xfId="0" applyFont="1" applyFill="1" applyBorder="1" applyAlignment="1">
      <alignment horizontal="right" vertical="top" wrapText="1"/>
    </xf>
    <xf numFmtId="0" fontId="28" fillId="0" borderId="19" xfId="0" applyFont="1" applyFill="1" applyBorder="1" applyAlignment="1">
      <alignment horizontal="right" vertical="top" wrapText="1"/>
    </xf>
    <xf numFmtId="0" fontId="28" fillId="0" borderId="20" xfId="0" applyFont="1" applyFill="1" applyBorder="1" applyAlignment="1">
      <alignment horizontal="right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left" vertical="top" wrapText="1"/>
    </xf>
    <xf numFmtId="2" fontId="17" fillId="0" borderId="10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2" fontId="6" fillId="0" borderId="18" xfId="0" applyNumberFormat="1" applyFont="1" applyFill="1" applyBorder="1" applyAlignment="1">
      <alignment horizontal="center" vertical="top" wrapText="1"/>
    </xf>
    <xf numFmtId="2" fontId="6" fillId="0" borderId="20" xfId="0" applyNumberFormat="1" applyFont="1" applyFill="1" applyBorder="1" applyAlignment="1">
      <alignment horizontal="center" vertical="top" wrapText="1"/>
    </xf>
    <xf numFmtId="176" fontId="2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76" fontId="3" fillId="32" borderId="10" xfId="0" applyNumberFormat="1" applyFont="1" applyFill="1" applyBorder="1" applyAlignment="1">
      <alignment horizontal="center" vertical="top" wrapText="1"/>
    </xf>
    <xf numFmtId="176" fontId="7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22" fillId="32" borderId="10" xfId="0" applyNumberFormat="1" applyFont="1" applyFill="1" applyBorder="1" applyAlignment="1">
      <alignment horizontal="center" vertical="top" wrapText="1"/>
    </xf>
    <xf numFmtId="0" fontId="22" fillId="32" borderId="10" xfId="0" applyFont="1" applyFill="1" applyBorder="1" applyAlignment="1">
      <alignment horizontal="center" vertical="top" wrapText="1"/>
    </xf>
    <xf numFmtId="2" fontId="1" fillId="32" borderId="10" xfId="0" applyNumberFormat="1" applyFont="1" applyFill="1" applyBorder="1" applyAlignment="1">
      <alignment horizontal="center" vertical="top" wrapText="1"/>
    </xf>
    <xf numFmtId="0" fontId="19" fillId="32" borderId="10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176" fontId="8" fillId="0" borderId="10" xfId="0" applyNumberFormat="1" applyFont="1" applyFill="1" applyBorder="1" applyAlignment="1">
      <alignment horizontal="center" vertical="top" wrapText="1"/>
    </xf>
    <xf numFmtId="176" fontId="8" fillId="0" borderId="18" xfId="0" applyNumberFormat="1" applyFont="1" applyFill="1" applyBorder="1" applyAlignment="1">
      <alignment horizontal="center" vertical="top" wrapText="1"/>
    </xf>
    <xf numFmtId="176" fontId="8" fillId="0" borderId="2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2" fontId="22" fillId="0" borderId="10" xfId="0" applyNumberFormat="1" applyFont="1" applyFill="1" applyBorder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vertical="top" wrapText="1"/>
    </xf>
    <xf numFmtId="2" fontId="1" fillId="0" borderId="20" xfId="0" applyNumberFormat="1" applyFont="1" applyFill="1" applyBorder="1" applyAlignment="1">
      <alignment horizontal="center" vertical="top" wrapText="1"/>
    </xf>
    <xf numFmtId="0" fontId="19" fillId="0" borderId="18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16" fillId="32" borderId="18" xfId="0" applyFont="1" applyFill="1" applyBorder="1" applyAlignment="1">
      <alignment horizontal="left" vertical="top" wrapText="1"/>
    </xf>
    <xf numFmtId="0" fontId="16" fillId="32" borderId="20" xfId="0" applyFont="1" applyFill="1" applyBorder="1" applyAlignment="1">
      <alignment horizontal="left" vertical="top" wrapText="1"/>
    </xf>
    <xf numFmtId="0" fontId="7" fillId="32" borderId="18" xfId="0" applyFont="1" applyFill="1" applyBorder="1" applyAlignment="1">
      <alignment horizontal="center" vertical="top" wrapText="1"/>
    </xf>
    <xf numFmtId="0" fontId="7" fillId="32" borderId="20" xfId="0" applyFont="1" applyFill="1" applyBorder="1" applyAlignment="1">
      <alignment horizontal="center" vertical="top" wrapText="1"/>
    </xf>
    <xf numFmtId="2" fontId="7" fillId="32" borderId="18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shrinkToFit="1"/>
    </xf>
    <xf numFmtId="0" fontId="1" fillId="0" borderId="20" xfId="0" applyFont="1" applyFill="1" applyBorder="1" applyAlignment="1">
      <alignment horizontal="left" vertical="top" shrinkToFit="1"/>
    </xf>
    <xf numFmtId="0" fontId="16" fillId="0" borderId="10" xfId="0" applyFont="1" applyFill="1" applyBorder="1" applyAlignment="1">
      <alignment vertical="top" wrapText="1"/>
    </xf>
    <xf numFmtId="2" fontId="6" fillId="33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 shrinkToFit="1"/>
    </xf>
    <xf numFmtId="184" fontId="7" fillId="0" borderId="10" xfId="0" applyNumberFormat="1" applyFont="1" applyFill="1" applyBorder="1" applyAlignment="1">
      <alignment horizontal="center" vertical="center" wrapText="1"/>
    </xf>
    <xf numFmtId="176" fontId="6" fillId="31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176" fontId="7" fillId="0" borderId="11" xfId="0" applyNumberFormat="1" applyFont="1" applyBorder="1" applyAlignment="1">
      <alignment horizontal="center" vertical="top" wrapText="1"/>
    </xf>
    <xf numFmtId="176" fontId="7" fillId="0" borderId="16" xfId="0" applyNumberFormat="1" applyFont="1" applyBorder="1" applyAlignment="1">
      <alignment horizontal="center" vertical="top" wrapText="1"/>
    </xf>
    <xf numFmtId="176" fontId="7" fillId="0" borderId="17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O564"/>
  <sheetViews>
    <sheetView tabSelected="1" zoomScale="120" zoomScaleNormal="120" zoomScaleSheetLayoutView="120" zoomScalePageLayoutView="0" workbookViewId="0" topLeftCell="A1">
      <selection activeCell="I3" sqref="I3:K3"/>
    </sheetView>
  </sheetViews>
  <sheetFormatPr defaultColWidth="9.00390625" defaultRowHeight="12.75"/>
  <cols>
    <col min="1" max="1" width="7.625" style="0" customWidth="1"/>
    <col min="2" max="2" width="9.125" style="3" customWidth="1"/>
    <col min="3" max="3" width="29.625" style="0" customWidth="1"/>
    <col min="4" max="4" width="6.875" style="0" customWidth="1"/>
    <col min="5" max="5" width="2.25390625" style="0" customWidth="1"/>
    <col min="6" max="6" width="8.875" style="0" customWidth="1"/>
    <col min="7" max="7" width="9.625" style="0" customWidth="1"/>
    <col min="8" max="8" width="22.125" style="0" customWidth="1"/>
    <col min="9" max="9" width="20.25390625" style="0" customWidth="1"/>
    <col min="10" max="10" width="9.625" style="2" hidden="1" customWidth="1"/>
    <col min="11" max="11" width="22.25390625" style="38" customWidth="1"/>
    <col min="12" max="12" width="15.125" style="0" hidden="1" customWidth="1"/>
    <col min="13" max="13" width="20.00390625" style="0" hidden="1" customWidth="1"/>
    <col min="15" max="15" width="16.00390625" style="0" customWidth="1"/>
  </cols>
  <sheetData>
    <row r="1" spans="1:12" ht="15.75">
      <c r="A1" s="1" t="s">
        <v>13</v>
      </c>
      <c r="J1" s="4"/>
      <c r="K1" s="35" t="s">
        <v>14</v>
      </c>
      <c r="L1" s="3"/>
    </row>
    <row r="2" spans="1:12" ht="16.5" customHeight="1">
      <c r="A2" s="1" t="s">
        <v>368</v>
      </c>
      <c r="I2" s="273" t="s">
        <v>534</v>
      </c>
      <c r="J2" s="273"/>
      <c r="K2" s="273"/>
      <c r="L2" s="3"/>
    </row>
    <row r="3" spans="1:12" ht="18" customHeight="1">
      <c r="A3" s="1" t="s">
        <v>195</v>
      </c>
      <c r="I3" s="273" t="s">
        <v>12</v>
      </c>
      <c r="J3" s="273"/>
      <c r="K3" s="273"/>
      <c r="L3" s="3"/>
    </row>
    <row r="4" spans="1:13" ht="18" customHeight="1">
      <c r="A4" s="1" t="s">
        <v>369</v>
      </c>
      <c r="I4" s="274" t="s">
        <v>535</v>
      </c>
      <c r="J4" s="274"/>
      <c r="K4" s="274"/>
      <c r="L4" s="3"/>
      <c r="M4" s="3"/>
    </row>
    <row r="5" spans="1:11" ht="18.75">
      <c r="A5" s="271" t="s">
        <v>527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</row>
    <row r="6" spans="1:13" ht="18.75">
      <c r="A6" s="271" t="s">
        <v>452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1"/>
      <c r="M6" s="3"/>
    </row>
    <row r="7" spans="1:13" ht="18.75">
      <c r="A7" s="271" t="s">
        <v>528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1"/>
      <c r="M7" s="3"/>
    </row>
    <row r="8" spans="1:13" ht="18.75">
      <c r="A8" s="271" t="s">
        <v>529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1"/>
      <c r="M8" s="3"/>
    </row>
    <row r="9" spans="1:13" ht="56.25" customHeight="1">
      <c r="A9" s="8" t="s">
        <v>16</v>
      </c>
      <c r="B9" s="272" t="s">
        <v>162</v>
      </c>
      <c r="C9" s="272"/>
      <c r="D9" s="272"/>
      <c r="E9" s="272"/>
      <c r="F9" s="272"/>
      <c r="G9" s="272"/>
      <c r="H9" s="272"/>
      <c r="I9" s="272"/>
      <c r="J9" s="272"/>
      <c r="K9" s="16" t="s">
        <v>222</v>
      </c>
      <c r="L9" s="5"/>
      <c r="M9" s="9" t="s">
        <v>15</v>
      </c>
    </row>
    <row r="10" spans="1:13" ht="15.75" customHeight="1">
      <c r="A10" s="262">
        <v>2111</v>
      </c>
      <c r="B10" s="194" t="s">
        <v>237</v>
      </c>
      <c r="C10" s="195"/>
      <c r="D10" s="195"/>
      <c r="E10" s="195"/>
      <c r="F10" s="195"/>
      <c r="G10" s="195"/>
      <c r="H10" s="195"/>
      <c r="I10" s="196"/>
      <c r="J10" s="46"/>
      <c r="K10" s="268">
        <v>31287062</v>
      </c>
      <c r="L10" s="5"/>
      <c r="M10" s="10"/>
    </row>
    <row r="11" spans="1:13" ht="15.75" customHeight="1">
      <c r="A11" s="262"/>
      <c r="B11" s="194" t="s">
        <v>5</v>
      </c>
      <c r="C11" s="195"/>
      <c r="D11" s="195"/>
      <c r="E11" s="195"/>
      <c r="F11" s="195"/>
      <c r="G11" s="195"/>
      <c r="H11" s="196"/>
      <c r="I11" s="40"/>
      <c r="J11" s="46"/>
      <c r="K11" s="269"/>
      <c r="L11" s="5"/>
      <c r="M11" s="5"/>
    </row>
    <row r="12" spans="1:13" ht="15.75" customHeight="1">
      <c r="A12" s="262"/>
      <c r="B12" s="182" t="s">
        <v>90</v>
      </c>
      <c r="C12" s="182"/>
      <c r="D12" s="182"/>
      <c r="E12" s="182"/>
      <c r="F12" s="182"/>
      <c r="G12" s="182"/>
      <c r="H12" s="182"/>
      <c r="I12" s="40"/>
      <c r="J12" s="46"/>
      <c r="K12" s="269"/>
      <c r="L12" s="5"/>
      <c r="M12" s="5"/>
    </row>
    <row r="13" spans="1:13" ht="15.75" customHeight="1">
      <c r="A13" s="262"/>
      <c r="B13" s="182" t="s">
        <v>244</v>
      </c>
      <c r="C13" s="182"/>
      <c r="D13" s="182"/>
      <c r="E13" s="182"/>
      <c r="F13" s="182"/>
      <c r="G13" s="182"/>
      <c r="H13" s="182"/>
      <c r="I13" s="40"/>
      <c r="J13" s="46"/>
      <c r="K13" s="269"/>
      <c r="L13" s="5"/>
      <c r="M13" s="5"/>
    </row>
    <row r="14" spans="1:13" ht="21" customHeight="1">
      <c r="A14" s="262"/>
      <c r="B14" s="182" t="s">
        <v>370</v>
      </c>
      <c r="C14" s="182"/>
      <c r="D14" s="182"/>
      <c r="E14" s="182"/>
      <c r="F14" s="182"/>
      <c r="G14" s="182"/>
      <c r="H14" s="182"/>
      <c r="I14" s="40"/>
      <c r="J14" s="46"/>
      <c r="K14" s="269"/>
      <c r="L14" s="5"/>
      <c r="M14" s="5"/>
    </row>
    <row r="15" spans="1:13" ht="17.25" customHeight="1">
      <c r="A15" s="262"/>
      <c r="B15" s="182" t="s">
        <v>371</v>
      </c>
      <c r="C15" s="182"/>
      <c r="D15" s="182"/>
      <c r="E15" s="182"/>
      <c r="F15" s="182"/>
      <c r="G15" s="182"/>
      <c r="H15" s="182"/>
      <c r="I15" s="40"/>
      <c r="J15" s="46"/>
      <c r="K15" s="269"/>
      <c r="L15" s="5"/>
      <c r="M15" s="5"/>
    </row>
    <row r="16" spans="1:13" ht="17.25" customHeight="1">
      <c r="A16" s="262"/>
      <c r="B16" s="182" t="s">
        <v>372</v>
      </c>
      <c r="C16" s="182"/>
      <c r="D16" s="182"/>
      <c r="E16" s="182"/>
      <c r="F16" s="182"/>
      <c r="G16" s="182"/>
      <c r="H16" s="182"/>
      <c r="I16" s="40"/>
      <c r="J16" s="46"/>
      <c r="K16" s="269"/>
      <c r="L16" s="5"/>
      <c r="M16" s="5"/>
    </row>
    <row r="17" spans="1:13" ht="17.25" customHeight="1">
      <c r="A17" s="262"/>
      <c r="B17" s="182" t="s">
        <v>373</v>
      </c>
      <c r="C17" s="182"/>
      <c r="D17" s="182"/>
      <c r="E17" s="182"/>
      <c r="F17" s="182"/>
      <c r="G17" s="182"/>
      <c r="H17" s="182"/>
      <c r="I17" s="40"/>
      <c r="J17" s="46"/>
      <c r="K17" s="269"/>
      <c r="L17" s="5"/>
      <c r="M17" s="5"/>
    </row>
    <row r="18" spans="1:13" ht="18.75" customHeight="1">
      <c r="A18" s="262"/>
      <c r="B18" s="182" t="s">
        <v>6</v>
      </c>
      <c r="C18" s="182"/>
      <c r="D18" s="182"/>
      <c r="E18" s="182"/>
      <c r="F18" s="182"/>
      <c r="G18" s="182"/>
      <c r="H18" s="182"/>
      <c r="I18" s="182"/>
      <c r="J18" s="182"/>
      <c r="K18" s="269"/>
      <c r="L18" s="5"/>
      <c r="M18" s="5"/>
    </row>
    <row r="19" spans="1:13" ht="20.25" customHeight="1">
      <c r="A19" s="262"/>
      <c r="B19" s="182" t="s">
        <v>374</v>
      </c>
      <c r="C19" s="182"/>
      <c r="D19" s="182"/>
      <c r="E19" s="182"/>
      <c r="F19" s="182"/>
      <c r="G19" s="182"/>
      <c r="H19" s="182"/>
      <c r="I19" s="182"/>
      <c r="J19" s="182"/>
      <c r="K19" s="269"/>
      <c r="L19" s="5"/>
      <c r="M19" s="5"/>
    </row>
    <row r="20" spans="1:13" ht="20.25" customHeight="1">
      <c r="A20" s="262"/>
      <c r="B20" s="266" t="s">
        <v>375</v>
      </c>
      <c r="C20" s="182"/>
      <c r="D20" s="182"/>
      <c r="E20" s="182"/>
      <c r="F20" s="182"/>
      <c r="G20" s="182"/>
      <c r="H20" s="182"/>
      <c r="I20" s="182"/>
      <c r="J20" s="182"/>
      <c r="K20" s="269"/>
      <c r="L20" s="5"/>
      <c r="M20" s="5"/>
    </row>
    <row r="21" spans="1:13" ht="19.5" customHeight="1">
      <c r="A21" s="262"/>
      <c r="B21" s="266" t="s">
        <v>376</v>
      </c>
      <c r="C21" s="182"/>
      <c r="D21" s="182"/>
      <c r="E21" s="182"/>
      <c r="F21" s="182"/>
      <c r="G21" s="182"/>
      <c r="H21" s="182"/>
      <c r="I21" s="182"/>
      <c r="J21" s="182"/>
      <c r="K21" s="269"/>
      <c r="L21" s="5"/>
      <c r="M21" s="5"/>
    </row>
    <row r="22" spans="1:13" ht="22.5" customHeight="1">
      <c r="A22" s="262"/>
      <c r="B22" s="248" t="s">
        <v>377</v>
      </c>
      <c r="C22" s="248"/>
      <c r="D22" s="248"/>
      <c r="E22" s="248"/>
      <c r="F22" s="248"/>
      <c r="G22" s="248"/>
      <c r="H22" s="248"/>
      <c r="I22" s="248"/>
      <c r="J22" s="248"/>
      <c r="K22" s="269"/>
      <c r="L22" s="5"/>
      <c r="M22" s="5"/>
    </row>
    <row r="23" spans="1:13" ht="67.5" customHeight="1">
      <c r="A23" s="262"/>
      <c r="B23" s="194" t="s">
        <v>531</v>
      </c>
      <c r="C23" s="195"/>
      <c r="D23" s="195"/>
      <c r="E23" s="195"/>
      <c r="F23" s="195"/>
      <c r="G23" s="195"/>
      <c r="H23" s="196"/>
      <c r="I23" s="40"/>
      <c r="J23" s="46">
        <v>34757876</v>
      </c>
      <c r="K23" s="269"/>
      <c r="L23" s="5"/>
      <c r="M23" s="5"/>
    </row>
    <row r="24" spans="1:13" ht="15" customHeight="1">
      <c r="A24" s="262"/>
      <c r="B24" s="267" t="s">
        <v>7</v>
      </c>
      <c r="C24" s="267"/>
      <c r="D24" s="267"/>
      <c r="E24" s="267"/>
      <c r="F24" s="267"/>
      <c r="G24" s="267"/>
      <c r="H24" s="267"/>
      <c r="I24" s="64"/>
      <c r="J24" s="63"/>
      <c r="K24" s="269"/>
      <c r="L24" s="5"/>
      <c r="M24" s="5"/>
    </row>
    <row r="25" spans="1:13" ht="31.5" customHeight="1">
      <c r="A25" s="262"/>
      <c r="B25" s="194" t="s">
        <v>367</v>
      </c>
      <c r="C25" s="195"/>
      <c r="D25" s="195"/>
      <c r="E25" s="195"/>
      <c r="F25" s="195"/>
      <c r="G25" s="195"/>
      <c r="H25" s="196"/>
      <c r="I25" s="40"/>
      <c r="J25" s="40">
        <v>5120005</v>
      </c>
      <c r="K25" s="269"/>
      <c r="L25" s="5"/>
      <c r="M25" s="5"/>
    </row>
    <row r="26" spans="1:13" ht="61.5" customHeight="1">
      <c r="A26" s="262"/>
      <c r="B26" s="182" t="s">
        <v>378</v>
      </c>
      <c r="C26" s="182"/>
      <c r="D26" s="182"/>
      <c r="E26" s="182"/>
      <c r="F26" s="182"/>
      <c r="G26" s="182"/>
      <c r="H26" s="182"/>
      <c r="I26" s="40"/>
      <c r="J26" s="40">
        <v>282905</v>
      </c>
      <c r="K26" s="269"/>
      <c r="L26" s="5"/>
      <c r="M26" s="5"/>
    </row>
    <row r="27" spans="1:13" ht="21.75" customHeight="1">
      <c r="A27" s="262"/>
      <c r="B27" s="182" t="s">
        <v>8</v>
      </c>
      <c r="C27" s="182"/>
      <c r="D27" s="182"/>
      <c r="E27" s="182"/>
      <c r="F27" s="182"/>
      <c r="G27" s="182"/>
      <c r="H27" s="182"/>
      <c r="I27" s="40"/>
      <c r="J27" s="46"/>
      <c r="K27" s="269"/>
      <c r="L27" s="5"/>
      <c r="M27" s="5"/>
    </row>
    <row r="28" spans="1:13" ht="18.75" customHeight="1">
      <c r="A28" s="262"/>
      <c r="B28" s="266" t="s">
        <v>384</v>
      </c>
      <c r="C28" s="182"/>
      <c r="D28" s="182"/>
      <c r="E28" s="182"/>
      <c r="F28" s="182"/>
      <c r="G28" s="182"/>
      <c r="H28" s="182"/>
      <c r="I28" s="40"/>
      <c r="J28" s="40">
        <v>945426</v>
      </c>
      <c r="K28" s="269"/>
      <c r="L28" s="5"/>
      <c r="M28" s="5"/>
    </row>
    <row r="29" spans="1:13" ht="21.75" customHeight="1">
      <c r="A29" s="262"/>
      <c r="B29" s="266" t="s">
        <v>379</v>
      </c>
      <c r="C29" s="182"/>
      <c r="D29" s="182"/>
      <c r="E29" s="182"/>
      <c r="F29" s="182"/>
      <c r="G29" s="182"/>
      <c r="H29" s="182"/>
      <c r="I29" s="40"/>
      <c r="J29" s="40">
        <v>35848</v>
      </c>
      <c r="K29" s="269"/>
      <c r="L29" s="5"/>
      <c r="M29" s="5"/>
    </row>
    <row r="30" spans="1:13" ht="30" customHeight="1">
      <c r="A30" s="262"/>
      <c r="B30" s="266" t="s">
        <v>380</v>
      </c>
      <c r="C30" s="182"/>
      <c r="D30" s="182"/>
      <c r="E30" s="182"/>
      <c r="F30" s="182"/>
      <c r="G30" s="182"/>
      <c r="H30" s="182"/>
      <c r="I30" s="40"/>
      <c r="J30" s="40">
        <v>130615</v>
      </c>
      <c r="K30" s="269"/>
      <c r="L30" s="5"/>
      <c r="M30" s="5"/>
    </row>
    <row r="31" spans="1:13" ht="51.75" customHeight="1">
      <c r="A31" s="262"/>
      <c r="B31" s="182" t="s">
        <v>381</v>
      </c>
      <c r="C31" s="182"/>
      <c r="D31" s="182"/>
      <c r="E31" s="182"/>
      <c r="F31" s="182"/>
      <c r="G31" s="182"/>
      <c r="H31" s="182"/>
      <c r="I31" s="40"/>
      <c r="J31" s="40">
        <v>230525</v>
      </c>
      <c r="K31" s="269"/>
      <c r="L31" s="5"/>
      <c r="M31" s="5"/>
    </row>
    <row r="32" spans="1:13" ht="63.75" customHeight="1">
      <c r="A32" s="262"/>
      <c r="B32" s="182" t="s">
        <v>451</v>
      </c>
      <c r="C32" s="182"/>
      <c r="D32" s="182"/>
      <c r="E32" s="182"/>
      <c r="F32" s="182"/>
      <c r="G32" s="182"/>
      <c r="H32" s="182"/>
      <c r="I32" s="40"/>
      <c r="J32" s="40">
        <f>453664</f>
        <v>453664</v>
      </c>
      <c r="K32" s="269"/>
      <c r="L32" s="5"/>
      <c r="M32" s="5"/>
    </row>
    <row r="33" spans="1:13" ht="18.75" customHeight="1" hidden="1">
      <c r="A33" s="262"/>
      <c r="B33" s="182"/>
      <c r="C33" s="182"/>
      <c r="D33" s="182"/>
      <c r="E33" s="182"/>
      <c r="F33" s="182"/>
      <c r="G33" s="182"/>
      <c r="H33" s="182"/>
      <c r="I33" s="40"/>
      <c r="J33" s="40">
        <v>11500</v>
      </c>
      <c r="K33" s="269"/>
      <c r="L33" s="5"/>
      <c r="M33" s="5"/>
    </row>
    <row r="34" spans="1:13" ht="22.5" customHeight="1">
      <c r="A34" s="262"/>
      <c r="B34" s="263" t="s">
        <v>382</v>
      </c>
      <c r="C34" s="264"/>
      <c r="D34" s="264"/>
      <c r="E34" s="264"/>
      <c r="F34" s="264"/>
      <c r="G34" s="264"/>
      <c r="H34" s="264"/>
      <c r="I34" s="265"/>
      <c r="J34" s="65">
        <v>178500</v>
      </c>
      <c r="K34" s="269"/>
      <c r="L34" s="5"/>
      <c r="M34" s="5"/>
    </row>
    <row r="35" spans="1:13" ht="13.5" customHeight="1">
      <c r="A35" s="8"/>
      <c r="B35" s="182" t="s">
        <v>383</v>
      </c>
      <c r="C35" s="182"/>
      <c r="D35" s="182"/>
      <c r="E35" s="182"/>
      <c r="F35" s="182"/>
      <c r="G35" s="182"/>
      <c r="H35" s="182"/>
      <c r="I35" s="182"/>
      <c r="J35" s="65">
        <v>21171</v>
      </c>
      <c r="K35" s="270"/>
      <c r="L35" s="5"/>
      <c r="M35" s="5"/>
    </row>
    <row r="36" spans="1:13" ht="16.5" customHeight="1">
      <c r="A36" s="261">
        <v>2120</v>
      </c>
      <c r="B36" s="182" t="s">
        <v>88</v>
      </c>
      <c r="C36" s="182"/>
      <c r="D36" s="182"/>
      <c r="E36" s="182"/>
      <c r="F36" s="182"/>
      <c r="G36" s="182"/>
      <c r="H36" s="182"/>
      <c r="I36" s="182"/>
      <c r="J36" s="182"/>
      <c r="K36" s="258">
        <v>6883154</v>
      </c>
      <c r="L36" s="5"/>
      <c r="M36" s="259"/>
    </row>
    <row r="37" spans="1:13" ht="16.5" customHeight="1">
      <c r="A37" s="261"/>
      <c r="B37" s="182" t="s">
        <v>366</v>
      </c>
      <c r="C37" s="182"/>
      <c r="D37" s="182"/>
      <c r="E37" s="182"/>
      <c r="F37" s="182"/>
      <c r="G37" s="182"/>
      <c r="H37" s="182"/>
      <c r="I37" s="182"/>
      <c r="J37" s="49"/>
      <c r="K37" s="258"/>
      <c r="L37" s="5"/>
      <c r="M37" s="259"/>
    </row>
    <row r="38" spans="1:15" ht="18" customHeight="1">
      <c r="A38" s="11">
        <v>2210</v>
      </c>
      <c r="B38" s="260" t="s">
        <v>89</v>
      </c>
      <c r="C38" s="260"/>
      <c r="D38" s="260"/>
      <c r="E38" s="260"/>
      <c r="F38" s="260"/>
      <c r="G38" s="260"/>
      <c r="H38" s="260"/>
      <c r="I38" s="260"/>
      <c r="J38" s="260"/>
      <c r="K38" s="39">
        <f>K128+K184+K205+K233+K306+K327+K384+K385</f>
        <v>5842065</v>
      </c>
      <c r="L38" s="5"/>
      <c r="M38" s="12"/>
      <c r="O38" s="92"/>
    </row>
    <row r="39" spans="1:13" ht="18.75" hidden="1">
      <c r="A39" s="253"/>
      <c r="B39" s="248" t="s">
        <v>139</v>
      </c>
      <c r="C39" s="248"/>
      <c r="D39" s="248"/>
      <c r="E39" s="248"/>
      <c r="F39" s="248"/>
      <c r="G39" s="248"/>
      <c r="H39" s="248"/>
      <c r="I39" s="248"/>
      <c r="J39" s="248"/>
      <c r="K39" s="21"/>
      <c r="L39" s="5"/>
      <c r="M39" s="5"/>
    </row>
    <row r="40" spans="1:13" ht="33" customHeight="1" hidden="1">
      <c r="A40" s="254"/>
      <c r="B40" s="256" t="s">
        <v>164</v>
      </c>
      <c r="C40" s="256"/>
      <c r="D40" s="257" t="s">
        <v>165</v>
      </c>
      <c r="E40" s="257"/>
      <c r="F40" s="45" t="s">
        <v>166</v>
      </c>
      <c r="G40" s="44" t="s">
        <v>167</v>
      </c>
      <c r="H40" s="256" t="s">
        <v>163</v>
      </c>
      <c r="I40" s="256"/>
      <c r="J40" s="256"/>
      <c r="K40" s="21"/>
      <c r="L40" s="5"/>
      <c r="M40" s="5"/>
    </row>
    <row r="41" spans="1:13" ht="18.75" hidden="1">
      <c r="A41" s="254"/>
      <c r="B41" s="218" t="s">
        <v>21</v>
      </c>
      <c r="C41" s="218"/>
      <c r="D41" s="192" t="s">
        <v>25</v>
      </c>
      <c r="E41" s="192"/>
      <c r="F41" s="41">
        <v>1098</v>
      </c>
      <c r="G41" s="42">
        <v>100</v>
      </c>
      <c r="H41" s="210">
        <f>G41*F41</f>
        <v>109800</v>
      </c>
      <c r="I41" s="210"/>
      <c r="J41" s="210"/>
      <c r="K41" s="21" t="s">
        <v>204</v>
      </c>
      <c r="L41" s="5"/>
      <c r="M41" s="5"/>
    </row>
    <row r="42" spans="1:13" ht="18.75" customHeight="1" hidden="1">
      <c r="A42" s="254"/>
      <c r="B42" s="218" t="s">
        <v>22</v>
      </c>
      <c r="C42" s="218"/>
      <c r="D42" s="192" t="s">
        <v>26</v>
      </c>
      <c r="E42" s="192"/>
      <c r="F42" s="41">
        <v>1132</v>
      </c>
      <c r="G42" s="42">
        <v>5</v>
      </c>
      <c r="H42" s="210">
        <f>G42*F42</f>
        <v>5660</v>
      </c>
      <c r="I42" s="210"/>
      <c r="J42" s="210"/>
      <c r="K42" s="21" t="s">
        <v>204</v>
      </c>
      <c r="L42" s="5"/>
      <c r="M42" s="5"/>
    </row>
    <row r="43" spans="1:13" ht="2.25" customHeight="1" hidden="1">
      <c r="A43" s="254"/>
      <c r="B43" s="218" t="s">
        <v>23</v>
      </c>
      <c r="C43" s="218"/>
      <c r="D43" s="192" t="s">
        <v>18</v>
      </c>
      <c r="E43" s="192"/>
      <c r="F43" s="41">
        <v>267</v>
      </c>
      <c r="G43" s="42">
        <v>30</v>
      </c>
      <c r="H43" s="210">
        <f>G43*F43</f>
        <v>8010</v>
      </c>
      <c r="I43" s="210"/>
      <c r="J43" s="210"/>
      <c r="K43" s="21" t="s">
        <v>204</v>
      </c>
      <c r="L43" s="5"/>
      <c r="M43" s="5"/>
    </row>
    <row r="44" spans="1:13" ht="16.5" customHeight="1" hidden="1">
      <c r="A44" s="254"/>
      <c r="B44" s="218" t="s">
        <v>24</v>
      </c>
      <c r="C44" s="218"/>
      <c r="D44" s="192" t="s">
        <v>25</v>
      </c>
      <c r="E44" s="192"/>
      <c r="F44" s="41">
        <v>115</v>
      </c>
      <c r="G44" s="42">
        <v>10</v>
      </c>
      <c r="H44" s="210">
        <f>G44*F44</f>
        <v>1150</v>
      </c>
      <c r="I44" s="210"/>
      <c r="J44" s="210"/>
      <c r="K44" s="21" t="s">
        <v>204</v>
      </c>
      <c r="L44" s="5"/>
      <c r="M44" s="5"/>
    </row>
    <row r="45" spans="1:13" ht="18.75" hidden="1">
      <c r="A45" s="254"/>
      <c r="B45" s="218" t="s">
        <v>245</v>
      </c>
      <c r="C45" s="218"/>
      <c r="D45" s="192" t="s">
        <v>25</v>
      </c>
      <c r="E45" s="192"/>
      <c r="F45" s="41">
        <v>400</v>
      </c>
      <c r="G45" s="42">
        <v>17.6</v>
      </c>
      <c r="H45" s="210">
        <f>F45*G45</f>
        <v>7040.000000000001</v>
      </c>
      <c r="I45" s="210"/>
      <c r="J45" s="210"/>
      <c r="K45" s="21" t="s">
        <v>204</v>
      </c>
      <c r="L45" s="5"/>
      <c r="M45" s="5"/>
    </row>
    <row r="46" spans="1:13" ht="18.75" hidden="1">
      <c r="A46" s="254"/>
      <c r="B46" s="218" t="s">
        <v>173</v>
      </c>
      <c r="C46" s="218"/>
      <c r="D46" s="192" t="s">
        <v>18</v>
      </c>
      <c r="E46" s="192"/>
      <c r="F46" s="41">
        <v>63</v>
      </c>
      <c r="G46" s="42">
        <v>45</v>
      </c>
      <c r="H46" s="210">
        <f>G46*F46</f>
        <v>2835</v>
      </c>
      <c r="I46" s="210"/>
      <c r="J46" s="210"/>
      <c r="K46" s="21" t="s">
        <v>204</v>
      </c>
      <c r="L46" s="5"/>
      <c r="M46" s="5"/>
    </row>
    <row r="47" spans="1:13" ht="18.75" hidden="1">
      <c r="A47" s="254"/>
      <c r="B47" s="218" t="s">
        <v>27</v>
      </c>
      <c r="C47" s="218"/>
      <c r="D47" s="192" t="s">
        <v>25</v>
      </c>
      <c r="E47" s="192"/>
      <c r="F47" s="41">
        <v>387</v>
      </c>
      <c r="G47" s="42">
        <v>70</v>
      </c>
      <c r="H47" s="210">
        <f>F47*70</f>
        <v>27090</v>
      </c>
      <c r="I47" s="210"/>
      <c r="J47" s="210"/>
      <c r="K47" s="21" t="s">
        <v>204</v>
      </c>
      <c r="L47" s="5"/>
      <c r="M47" s="5"/>
    </row>
    <row r="48" spans="1:13" ht="18.75" hidden="1">
      <c r="A48" s="254"/>
      <c r="B48" s="218" t="s">
        <v>28</v>
      </c>
      <c r="C48" s="218"/>
      <c r="D48" s="192" t="s">
        <v>18</v>
      </c>
      <c r="E48" s="192"/>
      <c r="F48" s="41">
        <v>140</v>
      </c>
      <c r="G48" s="42">
        <v>70</v>
      </c>
      <c r="H48" s="210">
        <f>G48*F48</f>
        <v>9800</v>
      </c>
      <c r="I48" s="210"/>
      <c r="J48" s="210"/>
      <c r="K48" s="21" t="s">
        <v>204</v>
      </c>
      <c r="L48" s="5"/>
      <c r="M48" s="5"/>
    </row>
    <row r="49" spans="1:13" ht="16.5" customHeight="1" hidden="1">
      <c r="A49" s="254"/>
      <c r="B49" s="218" t="s">
        <v>169</v>
      </c>
      <c r="C49" s="218"/>
      <c r="D49" s="192" t="s">
        <v>25</v>
      </c>
      <c r="E49" s="192"/>
      <c r="F49" s="41">
        <v>479</v>
      </c>
      <c r="G49" s="42">
        <v>45</v>
      </c>
      <c r="H49" s="210">
        <f>G49*F49</f>
        <v>21555</v>
      </c>
      <c r="I49" s="210"/>
      <c r="J49" s="210"/>
      <c r="K49" s="21" t="s">
        <v>204</v>
      </c>
      <c r="L49" s="5"/>
      <c r="M49" s="5"/>
    </row>
    <row r="50" spans="1:13" ht="18.75" hidden="1">
      <c r="A50" s="254"/>
      <c r="B50" s="218" t="s">
        <v>29</v>
      </c>
      <c r="C50" s="218"/>
      <c r="D50" s="192" t="s">
        <v>30</v>
      </c>
      <c r="E50" s="192"/>
      <c r="F50" s="41">
        <v>62</v>
      </c>
      <c r="G50" s="42">
        <v>30</v>
      </c>
      <c r="H50" s="210">
        <f>F50*30</f>
        <v>1860</v>
      </c>
      <c r="I50" s="210"/>
      <c r="J50" s="210"/>
      <c r="K50" s="21" t="s">
        <v>204</v>
      </c>
      <c r="L50" s="5"/>
      <c r="M50" s="5"/>
    </row>
    <row r="51" spans="1:13" ht="18.75" customHeight="1" hidden="1">
      <c r="A51" s="254"/>
      <c r="B51" s="218" t="s">
        <v>246</v>
      </c>
      <c r="C51" s="218"/>
      <c r="D51" s="192" t="s">
        <v>25</v>
      </c>
      <c r="E51" s="192"/>
      <c r="F51" s="41">
        <v>54</v>
      </c>
      <c r="G51" s="42">
        <v>75</v>
      </c>
      <c r="H51" s="252">
        <f>F51*75</f>
        <v>4050</v>
      </c>
      <c r="I51" s="252"/>
      <c r="J51" s="252"/>
      <c r="K51" s="21" t="s">
        <v>204</v>
      </c>
      <c r="L51" s="5"/>
      <c r="M51" s="5"/>
    </row>
    <row r="52" spans="1:13" ht="15.75" customHeight="1" hidden="1">
      <c r="A52" s="254"/>
      <c r="B52" s="218" t="s">
        <v>31</v>
      </c>
      <c r="C52" s="218"/>
      <c r="D52" s="192" t="s">
        <v>18</v>
      </c>
      <c r="E52" s="192"/>
      <c r="F52" s="41"/>
      <c r="G52" s="42"/>
      <c r="H52" s="210"/>
      <c r="I52" s="210"/>
      <c r="J52" s="210"/>
      <c r="K52" s="21"/>
      <c r="L52" s="5"/>
      <c r="M52" s="5"/>
    </row>
    <row r="53" spans="1:13" ht="16.5" customHeight="1" hidden="1">
      <c r="A53" s="254"/>
      <c r="B53" s="218" t="s">
        <v>32</v>
      </c>
      <c r="C53" s="218"/>
      <c r="D53" s="192" t="s">
        <v>18</v>
      </c>
      <c r="E53" s="192"/>
      <c r="F53" s="41">
        <v>248</v>
      </c>
      <c r="G53" s="42">
        <v>20</v>
      </c>
      <c r="H53" s="210">
        <f aca="true" t="shared" si="0" ref="H53:H64">G53*F53</f>
        <v>4960</v>
      </c>
      <c r="I53" s="210"/>
      <c r="J53" s="210"/>
      <c r="K53" s="21" t="s">
        <v>204</v>
      </c>
      <c r="L53" s="5"/>
      <c r="M53" s="5"/>
    </row>
    <row r="54" spans="1:13" ht="18.75" customHeight="1" hidden="1">
      <c r="A54" s="254"/>
      <c r="B54" s="218" t="s">
        <v>171</v>
      </c>
      <c r="C54" s="218"/>
      <c r="D54" s="192" t="s">
        <v>18</v>
      </c>
      <c r="E54" s="192"/>
      <c r="F54" s="41">
        <v>267</v>
      </c>
      <c r="G54" s="42">
        <v>15</v>
      </c>
      <c r="H54" s="210">
        <f t="shared" si="0"/>
        <v>4005</v>
      </c>
      <c r="I54" s="210"/>
      <c r="J54" s="210"/>
      <c r="K54" s="21" t="s">
        <v>204</v>
      </c>
      <c r="L54" s="5"/>
      <c r="M54" s="5"/>
    </row>
    <row r="55" spans="1:13" ht="18.75" hidden="1">
      <c r="A55" s="254"/>
      <c r="B55" s="218" t="s">
        <v>247</v>
      </c>
      <c r="C55" s="218"/>
      <c r="D55" s="192" t="s">
        <v>18</v>
      </c>
      <c r="E55" s="192"/>
      <c r="F55" s="41">
        <v>860</v>
      </c>
      <c r="G55" s="42">
        <v>5</v>
      </c>
      <c r="H55" s="210">
        <f t="shared" si="0"/>
        <v>4300</v>
      </c>
      <c r="I55" s="210"/>
      <c r="J55" s="210"/>
      <c r="K55" s="21" t="s">
        <v>204</v>
      </c>
      <c r="L55" s="5"/>
      <c r="M55" s="5"/>
    </row>
    <row r="56" spans="1:13" ht="0.75" customHeight="1" hidden="1">
      <c r="A56" s="254"/>
      <c r="B56" s="218" t="s">
        <v>168</v>
      </c>
      <c r="C56" s="218"/>
      <c r="D56" s="192" t="s">
        <v>18</v>
      </c>
      <c r="E56" s="192"/>
      <c r="F56" s="41">
        <v>292</v>
      </c>
      <c r="G56" s="42">
        <v>20</v>
      </c>
      <c r="H56" s="210">
        <f t="shared" si="0"/>
        <v>5840</v>
      </c>
      <c r="I56" s="210"/>
      <c r="J56" s="210"/>
      <c r="K56" s="21" t="s">
        <v>204</v>
      </c>
      <c r="L56" s="5"/>
      <c r="M56" s="5"/>
    </row>
    <row r="57" spans="1:13" ht="18.75" hidden="1">
      <c r="A57" s="254"/>
      <c r="B57" s="218" t="s">
        <v>394</v>
      </c>
      <c r="C57" s="218"/>
      <c r="D57" s="192" t="s">
        <v>18</v>
      </c>
      <c r="E57" s="192"/>
      <c r="F57" s="41">
        <v>200</v>
      </c>
      <c r="G57" s="42">
        <v>15</v>
      </c>
      <c r="H57" s="210">
        <f t="shared" si="0"/>
        <v>3000</v>
      </c>
      <c r="I57" s="210"/>
      <c r="J57" s="210"/>
      <c r="K57" s="21" t="s">
        <v>204</v>
      </c>
      <c r="L57" s="5"/>
      <c r="M57" s="5"/>
    </row>
    <row r="58" spans="1:13" ht="18.75" hidden="1">
      <c r="A58" s="254"/>
      <c r="B58" s="218" t="s">
        <v>33</v>
      </c>
      <c r="C58" s="218"/>
      <c r="D58" s="192" t="s">
        <v>18</v>
      </c>
      <c r="E58" s="192"/>
      <c r="F58" s="41">
        <v>382</v>
      </c>
      <c r="G58" s="42">
        <v>65</v>
      </c>
      <c r="H58" s="210">
        <f t="shared" si="0"/>
        <v>24830</v>
      </c>
      <c r="I58" s="210"/>
      <c r="J58" s="210"/>
      <c r="K58" s="21" t="s">
        <v>204</v>
      </c>
      <c r="L58" s="5"/>
      <c r="M58" s="5"/>
    </row>
    <row r="59" spans="1:13" ht="18.75" hidden="1">
      <c r="A59" s="254"/>
      <c r="B59" s="218" t="s">
        <v>248</v>
      </c>
      <c r="C59" s="218"/>
      <c r="D59" s="192" t="s">
        <v>18</v>
      </c>
      <c r="E59" s="192"/>
      <c r="F59" s="41">
        <v>1125</v>
      </c>
      <c r="G59" s="42">
        <v>5</v>
      </c>
      <c r="H59" s="210">
        <f t="shared" si="0"/>
        <v>5625</v>
      </c>
      <c r="I59" s="210"/>
      <c r="J59" s="210"/>
      <c r="K59" s="21" t="s">
        <v>204</v>
      </c>
      <c r="L59" s="5"/>
      <c r="M59" s="5"/>
    </row>
    <row r="60" spans="1:13" ht="18.75" hidden="1">
      <c r="A60" s="254"/>
      <c r="B60" s="218" t="s">
        <v>34</v>
      </c>
      <c r="C60" s="218"/>
      <c r="D60" s="192" t="s">
        <v>18</v>
      </c>
      <c r="E60" s="192"/>
      <c r="F60" s="41">
        <v>810</v>
      </c>
      <c r="G60" s="42">
        <v>5</v>
      </c>
      <c r="H60" s="252">
        <f t="shared" si="0"/>
        <v>4050</v>
      </c>
      <c r="I60" s="252"/>
      <c r="J60" s="252"/>
      <c r="K60" s="21" t="s">
        <v>204</v>
      </c>
      <c r="L60" s="5"/>
      <c r="M60" s="5"/>
    </row>
    <row r="61" spans="1:13" ht="18.75" hidden="1">
      <c r="A61" s="254"/>
      <c r="B61" s="218" t="s">
        <v>35</v>
      </c>
      <c r="C61" s="218"/>
      <c r="D61" s="192" t="s">
        <v>18</v>
      </c>
      <c r="E61" s="192"/>
      <c r="F61" s="41">
        <v>405</v>
      </c>
      <c r="G61" s="42">
        <v>8</v>
      </c>
      <c r="H61" s="210">
        <f t="shared" si="0"/>
        <v>3240</v>
      </c>
      <c r="I61" s="210"/>
      <c r="J61" s="210"/>
      <c r="K61" s="21" t="s">
        <v>204</v>
      </c>
      <c r="L61" s="5"/>
      <c r="M61" s="5"/>
    </row>
    <row r="62" spans="1:13" ht="18.75" hidden="1">
      <c r="A62" s="254"/>
      <c r="B62" s="218" t="s">
        <v>249</v>
      </c>
      <c r="C62" s="218"/>
      <c r="D62" s="192" t="s">
        <v>18</v>
      </c>
      <c r="E62" s="192"/>
      <c r="F62" s="41">
        <v>445</v>
      </c>
      <c r="G62" s="42">
        <v>4</v>
      </c>
      <c r="H62" s="210">
        <f t="shared" si="0"/>
        <v>1780</v>
      </c>
      <c r="I62" s="210"/>
      <c r="J62" s="210"/>
      <c r="K62" s="21" t="s">
        <v>204</v>
      </c>
      <c r="L62" s="5"/>
      <c r="M62" s="5"/>
    </row>
    <row r="63" spans="1:13" ht="18.75" hidden="1">
      <c r="A63" s="254"/>
      <c r="B63" s="218" t="s">
        <v>385</v>
      </c>
      <c r="C63" s="218"/>
      <c r="D63" s="192" t="s">
        <v>18</v>
      </c>
      <c r="E63" s="192"/>
      <c r="F63" s="41">
        <v>220</v>
      </c>
      <c r="G63" s="42">
        <v>5</v>
      </c>
      <c r="H63" s="210">
        <f t="shared" si="0"/>
        <v>1100</v>
      </c>
      <c r="I63" s="210"/>
      <c r="J63" s="210"/>
      <c r="K63" s="21" t="s">
        <v>204</v>
      </c>
      <c r="L63" s="5"/>
      <c r="M63" s="5"/>
    </row>
    <row r="64" spans="1:13" ht="18.75" hidden="1">
      <c r="A64" s="254"/>
      <c r="B64" s="218" t="s">
        <v>250</v>
      </c>
      <c r="C64" s="218"/>
      <c r="D64" s="192" t="s">
        <v>18</v>
      </c>
      <c r="E64" s="192"/>
      <c r="F64" s="41">
        <v>100</v>
      </c>
      <c r="G64" s="42">
        <v>25</v>
      </c>
      <c r="H64" s="210">
        <f t="shared" si="0"/>
        <v>2500</v>
      </c>
      <c r="I64" s="210"/>
      <c r="J64" s="210"/>
      <c r="K64" s="21"/>
      <c r="L64" s="5"/>
      <c r="M64" s="5"/>
    </row>
    <row r="65" spans="1:13" ht="16.5" customHeight="1" hidden="1">
      <c r="A65" s="254"/>
      <c r="B65" s="218" t="s">
        <v>36</v>
      </c>
      <c r="C65" s="218"/>
      <c r="D65" s="192" t="s">
        <v>18</v>
      </c>
      <c r="E65" s="192"/>
      <c r="F65" s="41">
        <v>172</v>
      </c>
      <c r="G65" s="42">
        <v>44</v>
      </c>
      <c r="H65" s="210">
        <f>F65*G65</f>
        <v>7568</v>
      </c>
      <c r="I65" s="210"/>
      <c r="J65" s="210"/>
      <c r="K65" s="21" t="s">
        <v>204</v>
      </c>
      <c r="L65" s="5"/>
      <c r="M65" s="5"/>
    </row>
    <row r="66" spans="1:13" ht="18.75" hidden="1">
      <c r="A66" s="254"/>
      <c r="B66" s="218" t="s">
        <v>172</v>
      </c>
      <c r="C66" s="218"/>
      <c r="D66" s="192" t="s">
        <v>18</v>
      </c>
      <c r="E66" s="192"/>
      <c r="F66" s="41">
        <v>29</v>
      </c>
      <c r="G66" s="42">
        <v>180</v>
      </c>
      <c r="H66" s="210">
        <f>G66*F66</f>
        <v>5220</v>
      </c>
      <c r="I66" s="210"/>
      <c r="J66" s="210"/>
      <c r="K66" s="21" t="s">
        <v>204</v>
      </c>
      <c r="L66" s="5"/>
      <c r="M66" s="5"/>
    </row>
    <row r="67" spans="1:13" ht="18.75" hidden="1">
      <c r="A67" s="254"/>
      <c r="B67" s="218" t="s">
        <v>37</v>
      </c>
      <c r="C67" s="218"/>
      <c r="D67" s="192" t="s">
        <v>18</v>
      </c>
      <c r="E67" s="192"/>
      <c r="F67" s="41">
        <v>70</v>
      </c>
      <c r="G67" s="42">
        <v>45</v>
      </c>
      <c r="H67" s="210">
        <f>F67*G67</f>
        <v>3150</v>
      </c>
      <c r="I67" s="210"/>
      <c r="J67" s="210"/>
      <c r="K67" s="21" t="s">
        <v>204</v>
      </c>
      <c r="L67" s="5"/>
      <c r="M67" s="5"/>
    </row>
    <row r="68" spans="1:13" ht="18.75" hidden="1">
      <c r="A68" s="254"/>
      <c r="B68" s="218" t="s">
        <v>393</v>
      </c>
      <c r="C68" s="218"/>
      <c r="D68" s="192" t="s">
        <v>18</v>
      </c>
      <c r="E68" s="192"/>
      <c r="F68" s="41">
        <v>61</v>
      </c>
      <c r="G68" s="42">
        <v>10</v>
      </c>
      <c r="H68" s="210">
        <f>G68*F68</f>
        <v>610</v>
      </c>
      <c r="I68" s="210"/>
      <c r="J68" s="210"/>
      <c r="K68" s="21" t="s">
        <v>204</v>
      </c>
      <c r="L68" s="5"/>
      <c r="M68" s="5"/>
    </row>
    <row r="69" spans="1:13" ht="1.5" customHeight="1" hidden="1">
      <c r="A69" s="254"/>
      <c r="B69" s="218" t="s">
        <v>386</v>
      </c>
      <c r="C69" s="218"/>
      <c r="D69" s="192" t="s">
        <v>18</v>
      </c>
      <c r="E69" s="192"/>
      <c r="F69" s="41">
        <v>1115</v>
      </c>
      <c r="G69" s="42">
        <v>8</v>
      </c>
      <c r="H69" s="210">
        <f>F69*G69</f>
        <v>8920</v>
      </c>
      <c r="I69" s="210"/>
      <c r="J69" s="210"/>
      <c r="K69" s="21" t="s">
        <v>204</v>
      </c>
      <c r="L69" s="5"/>
      <c r="M69" s="5"/>
    </row>
    <row r="70" spans="1:13" ht="18.75" customHeight="1" hidden="1">
      <c r="A70" s="254"/>
      <c r="B70" s="218" t="s">
        <v>38</v>
      </c>
      <c r="C70" s="218"/>
      <c r="D70" s="192" t="s">
        <v>18</v>
      </c>
      <c r="E70" s="192"/>
      <c r="F70" s="41">
        <v>37</v>
      </c>
      <c r="G70" s="42">
        <v>28</v>
      </c>
      <c r="H70" s="210">
        <f>G70*F70</f>
        <v>1036</v>
      </c>
      <c r="I70" s="210"/>
      <c r="J70" s="210"/>
      <c r="K70" s="21" t="s">
        <v>204</v>
      </c>
      <c r="L70" s="5"/>
      <c r="M70" s="5"/>
    </row>
    <row r="71" spans="1:13" ht="19.5" customHeight="1" hidden="1">
      <c r="A71" s="254"/>
      <c r="B71" s="218" t="s">
        <v>392</v>
      </c>
      <c r="C71" s="218"/>
      <c r="D71" s="192" t="s">
        <v>18</v>
      </c>
      <c r="E71" s="192"/>
      <c r="F71" s="41">
        <v>61</v>
      </c>
      <c r="G71" s="42">
        <v>25</v>
      </c>
      <c r="H71" s="210">
        <f>F71*G71</f>
        <v>1525</v>
      </c>
      <c r="I71" s="210"/>
      <c r="J71" s="210"/>
      <c r="K71" s="21" t="s">
        <v>204</v>
      </c>
      <c r="L71" s="5"/>
      <c r="M71" s="5"/>
    </row>
    <row r="72" spans="1:13" ht="18.75" hidden="1">
      <c r="A72" s="254"/>
      <c r="B72" s="47" t="s">
        <v>387</v>
      </c>
      <c r="C72" s="48"/>
      <c r="D72" s="192" t="s">
        <v>18</v>
      </c>
      <c r="E72" s="192"/>
      <c r="F72" s="41">
        <v>2060</v>
      </c>
      <c r="G72" s="42">
        <v>4</v>
      </c>
      <c r="H72" s="210">
        <f>G72*F72</f>
        <v>8240</v>
      </c>
      <c r="I72" s="210"/>
      <c r="J72" s="210"/>
      <c r="K72" s="21" t="s">
        <v>204</v>
      </c>
      <c r="L72" s="5"/>
      <c r="M72" s="5"/>
    </row>
    <row r="73" spans="1:13" ht="17.25" customHeight="1" hidden="1">
      <c r="A73" s="254"/>
      <c r="B73" s="218" t="s">
        <v>39</v>
      </c>
      <c r="C73" s="218"/>
      <c r="D73" s="192" t="s">
        <v>18</v>
      </c>
      <c r="E73" s="192"/>
      <c r="F73" s="41">
        <v>149</v>
      </c>
      <c r="G73" s="42">
        <v>85</v>
      </c>
      <c r="H73" s="210">
        <f>F73*G73</f>
        <v>12665</v>
      </c>
      <c r="I73" s="210"/>
      <c r="J73" s="210"/>
      <c r="K73" s="21" t="s">
        <v>204</v>
      </c>
      <c r="L73" s="5"/>
      <c r="M73" s="5"/>
    </row>
    <row r="74" spans="1:13" ht="17.25" customHeight="1" hidden="1">
      <c r="A74" s="254"/>
      <c r="B74" s="218" t="s">
        <v>388</v>
      </c>
      <c r="C74" s="218"/>
      <c r="D74" s="192" t="s">
        <v>18</v>
      </c>
      <c r="E74" s="192"/>
      <c r="F74" s="41">
        <v>78</v>
      </c>
      <c r="G74" s="42">
        <v>120</v>
      </c>
      <c r="H74" s="210">
        <f>F74*G74</f>
        <v>9360</v>
      </c>
      <c r="I74" s="210"/>
      <c r="J74" s="210"/>
      <c r="K74" s="21" t="s">
        <v>204</v>
      </c>
      <c r="L74" s="5"/>
      <c r="M74" s="5"/>
    </row>
    <row r="75" spans="1:13" ht="18.75" hidden="1">
      <c r="A75" s="254"/>
      <c r="B75" s="218" t="s">
        <v>40</v>
      </c>
      <c r="C75" s="218"/>
      <c r="D75" s="192" t="s">
        <v>25</v>
      </c>
      <c r="E75" s="192"/>
      <c r="F75" s="41">
        <v>267</v>
      </c>
      <c r="G75" s="42">
        <v>5</v>
      </c>
      <c r="H75" s="210">
        <f>G75*F75</f>
        <v>1335</v>
      </c>
      <c r="I75" s="210"/>
      <c r="J75" s="210"/>
      <c r="K75" s="21" t="s">
        <v>204</v>
      </c>
      <c r="L75" s="5"/>
      <c r="M75" s="5"/>
    </row>
    <row r="76" spans="1:13" ht="18.75" hidden="1">
      <c r="A76" s="254"/>
      <c r="B76" s="218" t="s">
        <v>391</v>
      </c>
      <c r="C76" s="218"/>
      <c r="D76" s="192" t="s">
        <v>25</v>
      </c>
      <c r="E76" s="192"/>
      <c r="F76" s="41">
        <v>305</v>
      </c>
      <c r="G76" s="42">
        <v>25</v>
      </c>
      <c r="H76" s="210">
        <f>F76*25</f>
        <v>7625</v>
      </c>
      <c r="I76" s="210"/>
      <c r="J76" s="210"/>
      <c r="K76" s="21" t="s">
        <v>204</v>
      </c>
      <c r="L76" s="5"/>
      <c r="M76" s="5"/>
    </row>
    <row r="77" spans="1:13" ht="18.75" hidden="1">
      <c r="A77" s="254"/>
      <c r="B77" s="218" t="s">
        <v>251</v>
      </c>
      <c r="C77" s="218"/>
      <c r="D77" s="192" t="s">
        <v>18</v>
      </c>
      <c r="E77" s="192"/>
      <c r="F77" s="41">
        <v>31</v>
      </c>
      <c r="G77" s="42">
        <v>80</v>
      </c>
      <c r="H77" s="210">
        <f>F77*80</f>
        <v>2480</v>
      </c>
      <c r="I77" s="210"/>
      <c r="J77" s="210"/>
      <c r="K77" s="21" t="s">
        <v>204</v>
      </c>
      <c r="L77" s="5"/>
      <c r="M77" s="5"/>
    </row>
    <row r="78" spans="1:13" ht="15" customHeight="1" hidden="1">
      <c r="A78" s="254"/>
      <c r="B78" s="218" t="s">
        <v>252</v>
      </c>
      <c r="C78" s="218"/>
      <c r="D78" s="192" t="s">
        <v>18</v>
      </c>
      <c r="E78" s="192"/>
      <c r="F78" s="41">
        <v>20</v>
      </c>
      <c r="G78" s="42">
        <v>350</v>
      </c>
      <c r="H78" s="210">
        <f>F78*G78</f>
        <v>7000</v>
      </c>
      <c r="I78" s="210"/>
      <c r="J78" s="210"/>
      <c r="K78" s="21" t="s">
        <v>204</v>
      </c>
      <c r="L78" s="5"/>
      <c r="M78" s="5"/>
    </row>
    <row r="79" spans="1:13" ht="18.75" hidden="1">
      <c r="A79" s="254"/>
      <c r="B79" s="218" t="s">
        <v>390</v>
      </c>
      <c r="C79" s="218"/>
      <c r="D79" s="192" t="s">
        <v>25</v>
      </c>
      <c r="E79" s="192"/>
      <c r="F79" s="41">
        <v>200</v>
      </c>
      <c r="G79" s="42">
        <v>25</v>
      </c>
      <c r="H79" s="210">
        <f aca="true" t="shared" si="1" ref="H79:H84">G79*F79</f>
        <v>5000</v>
      </c>
      <c r="I79" s="210"/>
      <c r="J79" s="210"/>
      <c r="K79" s="21" t="s">
        <v>204</v>
      </c>
      <c r="L79" s="5"/>
      <c r="M79" s="5"/>
    </row>
    <row r="80" spans="1:13" ht="18.75" hidden="1">
      <c r="A80" s="254"/>
      <c r="B80" s="218" t="s">
        <v>41</v>
      </c>
      <c r="C80" s="218"/>
      <c r="D80" s="192" t="s">
        <v>18</v>
      </c>
      <c r="E80" s="192"/>
      <c r="F80" s="41">
        <v>1415</v>
      </c>
      <c r="G80" s="42">
        <v>5</v>
      </c>
      <c r="H80" s="210">
        <f t="shared" si="1"/>
        <v>7075</v>
      </c>
      <c r="I80" s="210"/>
      <c r="J80" s="210"/>
      <c r="K80" s="21" t="s">
        <v>204</v>
      </c>
      <c r="L80" s="5"/>
      <c r="M80" s="5"/>
    </row>
    <row r="81" spans="1:13" ht="18.75" hidden="1">
      <c r="A81" s="254"/>
      <c r="B81" s="218" t="s">
        <v>170</v>
      </c>
      <c r="C81" s="218"/>
      <c r="D81" s="192" t="s">
        <v>18</v>
      </c>
      <c r="E81" s="192"/>
      <c r="F81" s="41">
        <v>267</v>
      </c>
      <c r="G81" s="42">
        <v>10</v>
      </c>
      <c r="H81" s="210">
        <f t="shared" si="1"/>
        <v>2670</v>
      </c>
      <c r="I81" s="210"/>
      <c r="J81" s="210"/>
      <c r="K81" s="21" t="s">
        <v>204</v>
      </c>
      <c r="L81" s="5"/>
      <c r="M81" s="5"/>
    </row>
    <row r="82" spans="1:13" ht="18.75" hidden="1">
      <c r="A82" s="254"/>
      <c r="B82" s="182" t="s">
        <v>42</v>
      </c>
      <c r="C82" s="182"/>
      <c r="D82" s="192" t="s">
        <v>30</v>
      </c>
      <c r="E82" s="192"/>
      <c r="F82" s="41">
        <v>185</v>
      </c>
      <c r="G82" s="42">
        <v>15</v>
      </c>
      <c r="H82" s="210">
        <f t="shared" si="1"/>
        <v>2775</v>
      </c>
      <c r="I82" s="210"/>
      <c r="J82" s="210"/>
      <c r="K82" s="21" t="s">
        <v>204</v>
      </c>
      <c r="L82" s="5"/>
      <c r="M82" s="5"/>
    </row>
    <row r="83" spans="1:13" ht="18.75" hidden="1">
      <c r="A83" s="254"/>
      <c r="B83" s="218" t="s">
        <v>389</v>
      </c>
      <c r="C83" s="218"/>
      <c r="D83" s="213" t="s">
        <v>18</v>
      </c>
      <c r="E83" s="214"/>
      <c r="F83" s="41">
        <v>200</v>
      </c>
      <c r="G83" s="42">
        <v>19</v>
      </c>
      <c r="H83" s="215">
        <f t="shared" si="1"/>
        <v>3800</v>
      </c>
      <c r="I83" s="216"/>
      <c r="J83" s="43"/>
      <c r="K83" s="21" t="s">
        <v>204</v>
      </c>
      <c r="L83" s="5"/>
      <c r="M83" s="5"/>
    </row>
    <row r="84" spans="1:13" ht="16.5" customHeight="1" hidden="1">
      <c r="A84" s="254"/>
      <c r="B84" s="249" t="s">
        <v>253</v>
      </c>
      <c r="C84" s="250"/>
      <c r="D84" s="213" t="s">
        <v>18</v>
      </c>
      <c r="E84" s="214"/>
      <c r="F84" s="41">
        <v>78</v>
      </c>
      <c r="G84" s="41">
        <v>180</v>
      </c>
      <c r="H84" s="215">
        <f t="shared" si="1"/>
        <v>14040</v>
      </c>
      <c r="I84" s="216"/>
      <c r="J84" s="43">
        <f>SUM(H84)</f>
        <v>14040</v>
      </c>
      <c r="K84" s="21" t="s">
        <v>204</v>
      </c>
      <c r="L84" s="5"/>
      <c r="M84" s="5"/>
    </row>
    <row r="85" spans="1:13" ht="15.75" customHeight="1" hidden="1">
      <c r="A85" s="254"/>
      <c r="B85" s="251" t="s">
        <v>20</v>
      </c>
      <c r="C85" s="251"/>
      <c r="D85" s="237"/>
      <c r="E85" s="237"/>
      <c r="F85" s="50"/>
      <c r="G85" s="50"/>
      <c r="H85" s="212">
        <f>SUM(H41:J84)</f>
        <v>390214</v>
      </c>
      <c r="I85" s="212"/>
      <c r="J85" s="212"/>
      <c r="K85" s="16">
        <f>H85</f>
        <v>390214</v>
      </c>
      <c r="L85" s="13"/>
      <c r="M85" s="14"/>
    </row>
    <row r="86" spans="1:13" ht="19.5" customHeight="1">
      <c r="A86" s="254"/>
      <c r="B86" s="248" t="s">
        <v>351</v>
      </c>
      <c r="C86" s="248"/>
      <c r="D86" s="248"/>
      <c r="E86" s="248"/>
      <c r="F86" s="248"/>
      <c r="G86" s="248"/>
      <c r="H86" s="248"/>
      <c r="I86" s="248"/>
      <c r="J86" s="248"/>
      <c r="K86" s="21"/>
      <c r="L86" s="5"/>
      <c r="M86" s="5"/>
    </row>
    <row r="87" spans="1:13" ht="18" customHeight="1">
      <c r="A87" s="254"/>
      <c r="B87" s="193" t="s">
        <v>164</v>
      </c>
      <c r="C87" s="193"/>
      <c r="D87" s="193" t="s">
        <v>165</v>
      </c>
      <c r="E87" s="193"/>
      <c r="F87" s="51" t="s">
        <v>166</v>
      </c>
      <c r="G87" s="36" t="s">
        <v>167</v>
      </c>
      <c r="H87" s="193" t="s">
        <v>163</v>
      </c>
      <c r="I87" s="193"/>
      <c r="J87" s="193"/>
      <c r="K87" s="21"/>
      <c r="L87" s="5"/>
      <c r="M87" s="5"/>
    </row>
    <row r="88" spans="1:13" ht="18.75" hidden="1">
      <c r="A88" s="254"/>
      <c r="B88" s="182" t="s">
        <v>43</v>
      </c>
      <c r="C88" s="182"/>
      <c r="D88" s="192" t="s">
        <v>18</v>
      </c>
      <c r="E88" s="192"/>
      <c r="F88" s="41">
        <v>194</v>
      </c>
      <c r="G88" s="42">
        <v>110</v>
      </c>
      <c r="H88" s="210">
        <f>F88*G88</f>
        <v>21340</v>
      </c>
      <c r="I88" s="210"/>
      <c r="J88" s="210"/>
      <c r="K88" s="21" t="s">
        <v>206</v>
      </c>
      <c r="L88" s="5"/>
      <c r="M88" s="5"/>
    </row>
    <row r="89" spans="1:13" ht="18.75" hidden="1">
      <c r="A89" s="254"/>
      <c r="B89" s="182" t="s">
        <v>44</v>
      </c>
      <c r="C89" s="182"/>
      <c r="D89" s="192" t="s">
        <v>18</v>
      </c>
      <c r="E89" s="192"/>
      <c r="F89" s="41">
        <v>37</v>
      </c>
      <c r="G89" s="42">
        <v>145</v>
      </c>
      <c r="H89" s="210">
        <f>F89*G89</f>
        <v>5365</v>
      </c>
      <c r="I89" s="210"/>
      <c r="J89" s="210"/>
      <c r="K89" s="21" t="s">
        <v>206</v>
      </c>
      <c r="L89" s="5"/>
      <c r="M89" s="5"/>
    </row>
    <row r="90" spans="1:13" ht="18.75" hidden="1">
      <c r="A90" s="254"/>
      <c r="B90" s="182" t="s">
        <v>45</v>
      </c>
      <c r="C90" s="182"/>
      <c r="D90" s="192" t="s">
        <v>18</v>
      </c>
      <c r="E90" s="192"/>
      <c r="F90" s="41">
        <v>83</v>
      </c>
      <c r="G90" s="42">
        <v>90</v>
      </c>
      <c r="H90" s="210">
        <f>F90*G90</f>
        <v>7470</v>
      </c>
      <c r="I90" s="210"/>
      <c r="J90" s="210"/>
      <c r="K90" s="21" t="s">
        <v>206</v>
      </c>
      <c r="L90" s="5"/>
      <c r="M90" s="5"/>
    </row>
    <row r="91" spans="1:13" ht="18.75" hidden="1">
      <c r="A91" s="254"/>
      <c r="B91" s="182" t="s">
        <v>46</v>
      </c>
      <c r="C91" s="182"/>
      <c r="D91" s="192" t="s">
        <v>18</v>
      </c>
      <c r="E91" s="192"/>
      <c r="F91" s="41">
        <v>109</v>
      </c>
      <c r="G91" s="42">
        <v>50</v>
      </c>
      <c r="H91" s="210">
        <f>F91*G91</f>
        <v>5450</v>
      </c>
      <c r="I91" s="210"/>
      <c r="J91" s="210"/>
      <c r="K91" s="21" t="s">
        <v>206</v>
      </c>
      <c r="L91" s="5"/>
      <c r="M91" s="5"/>
    </row>
    <row r="92" spans="1:13" ht="18.75" hidden="1">
      <c r="A92" s="254"/>
      <c r="B92" s="194" t="s">
        <v>254</v>
      </c>
      <c r="C92" s="196"/>
      <c r="D92" s="213" t="s">
        <v>18</v>
      </c>
      <c r="E92" s="214"/>
      <c r="F92" s="41">
        <v>30</v>
      </c>
      <c r="G92" s="42">
        <v>90</v>
      </c>
      <c r="H92" s="215">
        <f>G92*F92</f>
        <v>2700</v>
      </c>
      <c r="I92" s="216"/>
      <c r="J92" s="43"/>
      <c r="K92" s="21" t="s">
        <v>206</v>
      </c>
      <c r="L92" s="5"/>
      <c r="M92" s="5"/>
    </row>
    <row r="93" spans="1:13" ht="18.75" hidden="1">
      <c r="A93" s="254"/>
      <c r="B93" s="194" t="s">
        <v>255</v>
      </c>
      <c r="C93" s="196"/>
      <c r="D93" s="213" t="s">
        <v>18</v>
      </c>
      <c r="E93" s="214"/>
      <c r="F93" s="41">
        <v>43</v>
      </c>
      <c r="G93" s="42">
        <v>540</v>
      </c>
      <c r="H93" s="215">
        <f>G93*F93</f>
        <v>23220</v>
      </c>
      <c r="I93" s="216"/>
      <c r="J93" s="43"/>
      <c r="K93" s="21" t="s">
        <v>206</v>
      </c>
      <c r="L93" s="5"/>
      <c r="M93" s="5"/>
    </row>
    <row r="94" spans="1:13" ht="18.75" hidden="1">
      <c r="A94" s="254"/>
      <c r="B94" s="182" t="s">
        <v>47</v>
      </c>
      <c r="C94" s="182"/>
      <c r="D94" s="192" t="s">
        <v>18</v>
      </c>
      <c r="E94" s="192"/>
      <c r="F94" s="41">
        <v>275</v>
      </c>
      <c r="G94" s="42">
        <v>35</v>
      </c>
      <c r="H94" s="210">
        <f>F94*G94</f>
        <v>9625</v>
      </c>
      <c r="I94" s="210"/>
      <c r="J94" s="210"/>
      <c r="K94" s="21" t="s">
        <v>206</v>
      </c>
      <c r="L94" s="5"/>
      <c r="M94" s="5"/>
    </row>
    <row r="95" spans="1:13" ht="18.75" hidden="1">
      <c r="A95" s="254"/>
      <c r="B95" s="182" t="s">
        <v>48</v>
      </c>
      <c r="C95" s="182"/>
      <c r="D95" s="192" t="s">
        <v>18</v>
      </c>
      <c r="E95" s="192"/>
      <c r="F95" s="41">
        <v>200</v>
      </c>
      <c r="G95" s="42">
        <v>90</v>
      </c>
      <c r="H95" s="210">
        <f>F95*G95</f>
        <v>18000</v>
      </c>
      <c r="I95" s="210"/>
      <c r="J95" s="210"/>
      <c r="K95" s="21" t="s">
        <v>206</v>
      </c>
      <c r="L95" s="5"/>
      <c r="M95" s="5"/>
    </row>
    <row r="96" spans="1:13" ht="18.75" hidden="1">
      <c r="A96" s="254"/>
      <c r="B96" s="182" t="s">
        <v>49</v>
      </c>
      <c r="C96" s="182"/>
      <c r="D96" s="192" t="s">
        <v>18</v>
      </c>
      <c r="E96" s="192"/>
      <c r="F96" s="41">
        <v>705</v>
      </c>
      <c r="G96" s="42">
        <v>60</v>
      </c>
      <c r="H96" s="210">
        <f>F96*G96</f>
        <v>42300</v>
      </c>
      <c r="I96" s="210"/>
      <c r="J96" s="210"/>
      <c r="K96" s="21" t="s">
        <v>206</v>
      </c>
      <c r="L96" s="5"/>
      <c r="M96" s="5"/>
    </row>
    <row r="97" spans="1:13" ht="18.75">
      <c r="A97" s="254"/>
      <c r="B97" s="182" t="s">
        <v>256</v>
      </c>
      <c r="C97" s="182"/>
      <c r="D97" s="192" t="s">
        <v>18</v>
      </c>
      <c r="E97" s="192"/>
      <c r="F97" s="41">
        <v>663</v>
      </c>
      <c r="G97" s="42">
        <v>55</v>
      </c>
      <c r="H97" s="210">
        <f>F97*G97</f>
        <v>36465</v>
      </c>
      <c r="I97" s="210"/>
      <c r="J97" s="210"/>
      <c r="K97" s="21" t="s">
        <v>206</v>
      </c>
      <c r="L97" s="5"/>
      <c r="M97" s="5"/>
    </row>
    <row r="98" spans="1:13" ht="18.75">
      <c r="A98" s="254"/>
      <c r="B98" s="194" t="s">
        <v>395</v>
      </c>
      <c r="C98" s="196"/>
      <c r="D98" s="213" t="s">
        <v>18</v>
      </c>
      <c r="E98" s="214"/>
      <c r="F98" s="41">
        <v>170</v>
      </c>
      <c r="G98" s="42">
        <v>110</v>
      </c>
      <c r="H98" s="215">
        <f>G98*F98</f>
        <v>18700</v>
      </c>
      <c r="I98" s="216"/>
      <c r="J98" s="43"/>
      <c r="K98" s="21" t="s">
        <v>206</v>
      </c>
      <c r="L98" s="5"/>
      <c r="M98" s="5"/>
    </row>
    <row r="99" spans="1:13" ht="0.75" customHeight="1">
      <c r="A99" s="254"/>
      <c r="B99" s="194"/>
      <c r="C99" s="196"/>
      <c r="D99" s="213" t="s">
        <v>18</v>
      </c>
      <c r="E99" s="214"/>
      <c r="F99" s="41"/>
      <c r="G99" s="42"/>
      <c r="H99" s="215">
        <f>G99*F99</f>
        <v>0</v>
      </c>
      <c r="I99" s="216"/>
      <c r="J99" s="43"/>
      <c r="K99" s="21" t="s">
        <v>206</v>
      </c>
      <c r="L99" s="5"/>
      <c r="M99" s="5"/>
    </row>
    <row r="100" spans="1:13" ht="18.75">
      <c r="A100" s="254"/>
      <c r="B100" s="182" t="s">
        <v>50</v>
      </c>
      <c r="C100" s="182"/>
      <c r="D100" s="192" t="s">
        <v>18</v>
      </c>
      <c r="E100" s="192"/>
      <c r="F100" s="41">
        <v>95</v>
      </c>
      <c r="G100" s="42">
        <v>40</v>
      </c>
      <c r="H100" s="210">
        <f>F100*G100</f>
        <v>3800</v>
      </c>
      <c r="I100" s="210"/>
      <c r="J100" s="210"/>
      <c r="K100" s="21" t="s">
        <v>206</v>
      </c>
      <c r="L100" s="5"/>
      <c r="M100" s="5"/>
    </row>
    <row r="101" spans="1:13" ht="18.75">
      <c r="A101" s="254"/>
      <c r="B101" s="182" t="s">
        <v>257</v>
      </c>
      <c r="C101" s="182"/>
      <c r="D101" s="213" t="s">
        <v>18</v>
      </c>
      <c r="E101" s="214"/>
      <c r="F101" s="41">
        <v>340</v>
      </c>
      <c r="G101" s="42">
        <v>90</v>
      </c>
      <c r="H101" s="215">
        <f>G101*F101</f>
        <v>30600</v>
      </c>
      <c r="I101" s="216"/>
      <c r="J101" s="43"/>
      <c r="K101" s="21" t="s">
        <v>206</v>
      </c>
      <c r="L101" s="5"/>
      <c r="M101" s="5"/>
    </row>
    <row r="102" spans="1:13" ht="18.75">
      <c r="A102" s="254"/>
      <c r="B102" s="182" t="s">
        <v>258</v>
      </c>
      <c r="C102" s="182"/>
      <c r="D102" s="192" t="s">
        <v>18</v>
      </c>
      <c r="E102" s="192"/>
      <c r="F102" s="41">
        <v>325</v>
      </c>
      <c r="G102" s="42">
        <v>50</v>
      </c>
      <c r="H102" s="210">
        <f aca="true" t="shared" si="2" ref="H102:H107">F102*G102</f>
        <v>16250</v>
      </c>
      <c r="I102" s="210"/>
      <c r="J102" s="210"/>
      <c r="K102" s="21" t="s">
        <v>206</v>
      </c>
      <c r="L102" s="5"/>
      <c r="M102" s="5"/>
    </row>
    <row r="103" spans="1:13" ht="18.75">
      <c r="A103" s="254"/>
      <c r="B103" s="182" t="s">
        <v>260</v>
      </c>
      <c r="C103" s="182"/>
      <c r="D103" s="192" t="s">
        <v>261</v>
      </c>
      <c r="E103" s="192"/>
      <c r="F103" s="41">
        <v>340</v>
      </c>
      <c r="G103" s="42">
        <v>25</v>
      </c>
      <c r="H103" s="210">
        <f t="shared" si="2"/>
        <v>8500</v>
      </c>
      <c r="I103" s="210"/>
      <c r="J103" s="210"/>
      <c r="K103" s="21" t="s">
        <v>206</v>
      </c>
      <c r="L103" s="5"/>
      <c r="M103" s="5"/>
    </row>
    <row r="104" spans="1:13" ht="18.75">
      <c r="A104" s="254"/>
      <c r="B104" s="182" t="s">
        <v>352</v>
      </c>
      <c r="C104" s="182"/>
      <c r="D104" s="192" t="s">
        <v>18</v>
      </c>
      <c r="E104" s="192"/>
      <c r="F104" s="41">
        <v>108</v>
      </c>
      <c r="G104" s="42">
        <v>50</v>
      </c>
      <c r="H104" s="210">
        <f t="shared" si="2"/>
        <v>5400</v>
      </c>
      <c r="I104" s="210"/>
      <c r="J104" s="210"/>
      <c r="K104" s="21" t="s">
        <v>206</v>
      </c>
      <c r="L104" s="5"/>
      <c r="M104" s="5"/>
    </row>
    <row r="105" spans="1:13" ht="18.75">
      <c r="A105" s="254"/>
      <c r="B105" s="182" t="s">
        <v>51</v>
      </c>
      <c r="C105" s="182"/>
      <c r="D105" s="192" t="s">
        <v>18</v>
      </c>
      <c r="E105" s="192"/>
      <c r="F105" s="41">
        <v>170</v>
      </c>
      <c r="G105" s="42">
        <v>200</v>
      </c>
      <c r="H105" s="210">
        <f t="shared" si="2"/>
        <v>34000</v>
      </c>
      <c r="I105" s="210"/>
      <c r="J105" s="210"/>
      <c r="K105" s="21" t="s">
        <v>206</v>
      </c>
      <c r="L105" s="5"/>
      <c r="M105" s="5"/>
    </row>
    <row r="106" spans="1:13" ht="18.75">
      <c r="A106" s="254"/>
      <c r="B106" s="182" t="s">
        <v>262</v>
      </c>
      <c r="C106" s="182"/>
      <c r="D106" s="192" t="s">
        <v>18</v>
      </c>
      <c r="E106" s="192"/>
      <c r="F106" s="41">
        <v>85</v>
      </c>
      <c r="G106" s="42">
        <v>180</v>
      </c>
      <c r="H106" s="210">
        <f t="shared" si="2"/>
        <v>15300</v>
      </c>
      <c r="I106" s="210"/>
      <c r="J106" s="210"/>
      <c r="K106" s="21" t="s">
        <v>206</v>
      </c>
      <c r="L106" s="5"/>
      <c r="M106" s="5"/>
    </row>
    <row r="107" spans="1:13" ht="18.75">
      <c r="A107" s="254"/>
      <c r="B107" s="182" t="s">
        <v>396</v>
      </c>
      <c r="C107" s="182"/>
      <c r="D107" s="192" t="s">
        <v>19</v>
      </c>
      <c r="E107" s="192"/>
      <c r="F107" s="41">
        <v>136</v>
      </c>
      <c r="G107" s="42">
        <v>160</v>
      </c>
      <c r="H107" s="210">
        <f t="shared" si="2"/>
        <v>21760</v>
      </c>
      <c r="I107" s="210"/>
      <c r="J107" s="210"/>
      <c r="K107" s="21" t="s">
        <v>206</v>
      </c>
      <c r="L107" s="5"/>
      <c r="M107" s="5"/>
    </row>
    <row r="108" spans="1:13" ht="18.75">
      <c r="A108" s="254"/>
      <c r="B108" s="182" t="s">
        <v>398</v>
      </c>
      <c r="C108" s="182"/>
      <c r="D108" s="192" t="s">
        <v>18</v>
      </c>
      <c r="E108" s="192"/>
      <c r="F108" s="41">
        <v>10</v>
      </c>
      <c r="G108" s="42">
        <v>1500</v>
      </c>
      <c r="H108" s="210">
        <f>+F108*G108</f>
        <v>15000</v>
      </c>
      <c r="I108" s="210"/>
      <c r="J108" s="210"/>
      <c r="K108" s="21" t="s">
        <v>206</v>
      </c>
      <c r="L108" s="5"/>
      <c r="M108" s="5"/>
    </row>
    <row r="109" spans="1:13" ht="18.75">
      <c r="A109" s="254"/>
      <c r="B109" s="182" t="s">
        <v>397</v>
      </c>
      <c r="C109" s="182"/>
      <c r="D109" s="192" t="s">
        <v>18</v>
      </c>
      <c r="E109" s="192"/>
      <c r="F109" s="41">
        <v>170</v>
      </c>
      <c r="G109" s="42">
        <v>150</v>
      </c>
      <c r="H109" s="210">
        <f aca="true" t="shared" si="3" ref="H109:H119">F109*G109</f>
        <v>25500</v>
      </c>
      <c r="I109" s="210"/>
      <c r="J109" s="210"/>
      <c r="K109" s="21" t="s">
        <v>206</v>
      </c>
      <c r="L109" s="5"/>
      <c r="M109" s="5"/>
    </row>
    <row r="110" spans="1:13" ht="18.75">
      <c r="A110" s="254"/>
      <c r="B110" s="182" t="s">
        <v>70</v>
      </c>
      <c r="C110" s="182"/>
      <c r="D110" s="192" t="s">
        <v>18</v>
      </c>
      <c r="E110" s="192"/>
      <c r="F110" s="41">
        <v>5</v>
      </c>
      <c r="G110" s="42">
        <v>770</v>
      </c>
      <c r="H110" s="210">
        <f t="shared" si="3"/>
        <v>3850</v>
      </c>
      <c r="I110" s="210"/>
      <c r="J110" s="210"/>
      <c r="K110" s="21" t="s">
        <v>206</v>
      </c>
      <c r="L110" s="5"/>
      <c r="M110" s="5"/>
    </row>
    <row r="111" spans="1:13" ht="18.75">
      <c r="A111" s="254"/>
      <c r="B111" s="194" t="s">
        <v>71</v>
      </c>
      <c r="C111" s="196"/>
      <c r="D111" s="192" t="s">
        <v>18</v>
      </c>
      <c r="E111" s="192"/>
      <c r="F111" s="41">
        <v>8</v>
      </c>
      <c r="G111" s="42">
        <v>2500</v>
      </c>
      <c r="H111" s="210">
        <f t="shared" si="3"/>
        <v>20000</v>
      </c>
      <c r="I111" s="210"/>
      <c r="J111" s="210"/>
      <c r="K111" s="21" t="s">
        <v>206</v>
      </c>
      <c r="L111" s="5"/>
      <c r="M111" s="5"/>
    </row>
    <row r="112" spans="1:13" ht="18.75" hidden="1">
      <c r="A112" s="254"/>
      <c r="B112" s="182" t="s">
        <v>263</v>
      </c>
      <c r="C112" s="182"/>
      <c r="D112" s="192" t="s">
        <v>18</v>
      </c>
      <c r="E112" s="192"/>
      <c r="F112" s="41">
        <v>34</v>
      </c>
      <c r="G112" s="42">
        <v>380</v>
      </c>
      <c r="H112" s="210">
        <f t="shared" si="3"/>
        <v>12920</v>
      </c>
      <c r="I112" s="210"/>
      <c r="J112" s="210"/>
      <c r="K112" s="21" t="s">
        <v>206</v>
      </c>
      <c r="L112" s="5"/>
      <c r="M112" s="5"/>
    </row>
    <row r="113" spans="1:13" ht="18.75" hidden="1">
      <c r="A113" s="254"/>
      <c r="B113" s="182" t="s">
        <v>72</v>
      </c>
      <c r="C113" s="182"/>
      <c r="D113" s="192" t="s">
        <v>18</v>
      </c>
      <c r="E113" s="192"/>
      <c r="F113" s="41">
        <v>8</v>
      </c>
      <c r="G113" s="42">
        <v>110</v>
      </c>
      <c r="H113" s="210">
        <f t="shared" si="3"/>
        <v>880</v>
      </c>
      <c r="I113" s="210"/>
      <c r="J113" s="210"/>
      <c r="K113" s="21" t="s">
        <v>206</v>
      </c>
      <c r="L113" s="5"/>
      <c r="M113" s="5"/>
    </row>
    <row r="114" spans="1:13" ht="18.75" hidden="1">
      <c r="A114" s="254"/>
      <c r="B114" s="182" t="s">
        <v>264</v>
      </c>
      <c r="C114" s="182"/>
      <c r="D114" s="192" t="s">
        <v>18</v>
      </c>
      <c r="E114" s="192"/>
      <c r="F114" s="41">
        <v>25</v>
      </c>
      <c r="G114" s="42">
        <v>1200</v>
      </c>
      <c r="H114" s="210">
        <f t="shared" si="3"/>
        <v>30000</v>
      </c>
      <c r="I114" s="210"/>
      <c r="J114" s="210"/>
      <c r="K114" s="21" t="s">
        <v>206</v>
      </c>
      <c r="L114" s="5"/>
      <c r="M114" s="5"/>
    </row>
    <row r="115" spans="1:13" ht="18.75">
      <c r="A115" s="254"/>
      <c r="B115" s="194" t="s">
        <v>353</v>
      </c>
      <c r="C115" s="196"/>
      <c r="D115" s="213" t="s">
        <v>18</v>
      </c>
      <c r="E115" s="214"/>
      <c r="F115" s="41">
        <v>45</v>
      </c>
      <c r="G115" s="42">
        <v>150</v>
      </c>
      <c r="H115" s="215">
        <f t="shared" si="3"/>
        <v>6750</v>
      </c>
      <c r="I115" s="216"/>
      <c r="J115" s="43"/>
      <c r="K115" s="21" t="s">
        <v>206</v>
      </c>
      <c r="L115" s="5"/>
      <c r="M115" s="5"/>
    </row>
    <row r="116" spans="1:13" ht="18.75">
      <c r="A116" s="254"/>
      <c r="B116" s="194" t="s">
        <v>265</v>
      </c>
      <c r="C116" s="196"/>
      <c r="D116" s="213" t="s">
        <v>18</v>
      </c>
      <c r="E116" s="214"/>
      <c r="F116" s="41">
        <v>50</v>
      </c>
      <c r="G116" s="42">
        <v>65</v>
      </c>
      <c r="H116" s="215">
        <f t="shared" si="3"/>
        <v>3250</v>
      </c>
      <c r="I116" s="216"/>
      <c r="J116" s="43"/>
      <c r="K116" s="21" t="s">
        <v>206</v>
      </c>
      <c r="L116" s="5"/>
      <c r="M116" s="5"/>
    </row>
    <row r="117" spans="1:13" ht="18.75">
      <c r="A117" s="254"/>
      <c r="B117" s="182" t="s">
        <v>73</v>
      </c>
      <c r="C117" s="182"/>
      <c r="D117" s="192" t="s">
        <v>18</v>
      </c>
      <c r="E117" s="192"/>
      <c r="F117" s="41">
        <v>340</v>
      </c>
      <c r="G117" s="42">
        <v>90</v>
      </c>
      <c r="H117" s="210">
        <f t="shared" si="3"/>
        <v>30600</v>
      </c>
      <c r="I117" s="210"/>
      <c r="J117" s="210"/>
      <c r="K117" s="21" t="s">
        <v>206</v>
      </c>
      <c r="L117" s="5"/>
      <c r="M117" s="5"/>
    </row>
    <row r="118" spans="1:13" ht="0.75" customHeight="1">
      <c r="A118" s="254"/>
      <c r="B118" s="182" t="s">
        <v>266</v>
      </c>
      <c r="C118" s="182"/>
      <c r="D118" s="192" t="s">
        <v>18</v>
      </c>
      <c r="E118" s="192"/>
      <c r="F118" s="41">
        <v>227</v>
      </c>
      <c r="G118" s="42">
        <v>110</v>
      </c>
      <c r="H118" s="210">
        <f t="shared" si="3"/>
        <v>24970</v>
      </c>
      <c r="I118" s="210"/>
      <c r="J118" s="210"/>
      <c r="K118" s="21" t="s">
        <v>206</v>
      </c>
      <c r="L118" s="5"/>
      <c r="M118" s="5"/>
    </row>
    <row r="119" spans="1:13" ht="18.75" hidden="1">
      <c r="A119" s="254"/>
      <c r="B119" s="182" t="s">
        <v>267</v>
      </c>
      <c r="C119" s="182"/>
      <c r="D119" s="192" t="s">
        <v>18</v>
      </c>
      <c r="E119" s="192"/>
      <c r="F119" s="41">
        <v>29</v>
      </c>
      <c r="G119" s="42">
        <v>650</v>
      </c>
      <c r="H119" s="210">
        <f t="shared" si="3"/>
        <v>18850</v>
      </c>
      <c r="I119" s="210"/>
      <c r="J119" s="210"/>
      <c r="K119" s="21" t="s">
        <v>206</v>
      </c>
      <c r="L119" s="5"/>
      <c r="M119" s="5"/>
    </row>
    <row r="120" spans="1:13" ht="21" customHeight="1" hidden="1">
      <c r="A120" s="254"/>
      <c r="B120" s="194" t="s">
        <v>268</v>
      </c>
      <c r="C120" s="196"/>
      <c r="D120" s="213" t="s">
        <v>18</v>
      </c>
      <c r="E120" s="214"/>
      <c r="F120" s="41">
        <v>125</v>
      </c>
      <c r="G120" s="42">
        <v>70</v>
      </c>
      <c r="H120" s="215">
        <f>G120*F120</f>
        <v>8750</v>
      </c>
      <c r="I120" s="216"/>
      <c r="J120" s="43"/>
      <c r="K120" s="21" t="s">
        <v>206</v>
      </c>
      <c r="L120" s="5"/>
      <c r="M120" s="5"/>
    </row>
    <row r="121" spans="1:13" ht="18.75" hidden="1">
      <c r="A121" s="254"/>
      <c r="B121" s="182" t="s">
        <v>74</v>
      </c>
      <c r="C121" s="182"/>
      <c r="D121" s="192" t="s">
        <v>18</v>
      </c>
      <c r="E121" s="192"/>
      <c r="F121" s="41">
        <v>60</v>
      </c>
      <c r="G121" s="42">
        <v>40</v>
      </c>
      <c r="H121" s="210">
        <f>F121*G121</f>
        <v>2400</v>
      </c>
      <c r="I121" s="210"/>
      <c r="J121" s="210"/>
      <c r="K121" s="21" t="s">
        <v>206</v>
      </c>
      <c r="L121" s="5"/>
      <c r="M121" s="5"/>
    </row>
    <row r="122" spans="1:13" ht="18.75" hidden="1">
      <c r="A122" s="254"/>
      <c r="B122" s="194" t="s">
        <v>269</v>
      </c>
      <c r="C122" s="196"/>
      <c r="D122" s="213" t="s">
        <v>18</v>
      </c>
      <c r="E122" s="214"/>
      <c r="F122" s="41">
        <v>205</v>
      </c>
      <c r="G122" s="42">
        <v>56</v>
      </c>
      <c r="H122" s="215">
        <f>F122*G122</f>
        <v>11480</v>
      </c>
      <c r="I122" s="216"/>
      <c r="J122" s="43"/>
      <c r="K122" s="21" t="s">
        <v>206</v>
      </c>
      <c r="L122" s="5"/>
      <c r="M122" s="5"/>
    </row>
    <row r="123" spans="1:13" ht="18.75" hidden="1">
      <c r="A123" s="254"/>
      <c r="B123" s="194" t="s">
        <v>270</v>
      </c>
      <c r="C123" s="196"/>
      <c r="D123" s="213" t="s">
        <v>18</v>
      </c>
      <c r="E123" s="214"/>
      <c r="F123" s="41">
        <v>2</v>
      </c>
      <c r="G123" s="42">
        <v>1500</v>
      </c>
      <c r="H123" s="215">
        <f>F123*G123</f>
        <v>3000</v>
      </c>
      <c r="I123" s="216"/>
      <c r="J123" s="43"/>
      <c r="K123" s="21" t="s">
        <v>206</v>
      </c>
      <c r="L123" s="5"/>
      <c r="M123" s="5"/>
    </row>
    <row r="124" spans="1:13" ht="18.75" hidden="1">
      <c r="A124" s="254"/>
      <c r="B124" s="194" t="s">
        <v>271</v>
      </c>
      <c r="C124" s="196"/>
      <c r="D124" s="213" t="s">
        <v>18</v>
      </c>
      <c r="E124" s="214"/>
      <c r="F124" s="41">
        <v>6</v>
      </c>
      <c r="G124" s="42">
        <v>140</v>
      </c>
      <c r="H124" s="215">
        <f>F124*G124</f>
        <v>840</v>
      </c>
      <c r="I124" s="216"/>
      <c r="J124" s="43"/>
      <c r="K124" s="21" t="s">
        <v>206</v>
      </c>
      <c r="L124" s="5"/>
      <c r="M124" s="5"/>
    </row>
    <row r="125" spans="1:13" ht="18" customHeight="1">
      <c r="A125" s="254"/>
      <c r="B125" s="194" t="s">
        <v>272</v>
      </c>
      <c r="C125" s="196"/>
      <c r="D125" s="213" t="s">
        <v>18</v>
      </c>
      <c r="E125" s="214"/>
      <c r="F125" s="41">
        <v>11</v>
      </c>
      <c r="G125" s="42">
        <v>1200</v>
      </c>
      <c r="H125" s="215">
        <f>G125*F125</f>
        <v>13200</v>
      </c>
      <c r="I125" s="216"/>
      <c r="J125" s="43"/>
      <c r="K125" s="21" t="s">
        <v>206</v>
      </c>
      <c r="L125" s="5"/>
      <c r="M125" s="5"/>
    </row>
    <row r="126" spans="1:13" ht="0.75" customHeight="1">
      <c r="A126" s="254"/>
      <c r="B126" s="194" t="s">
        <v>205</v>
      </c>
      <c r="C126" s="196"/>
      <c r="D126" s="213" t="s">
        <v>18</v>
      </c>
      <c r="E126" s="214"/>
      <c r="F126" s="41">
        <v>360</v>
      </c>
      <c r="G126" s="42">
        <v>36</v>
      </c>
      <c r="H126" s="215">
        <f>G126*F126</f>
        <v>12960</v>
      </c>
      <c r="I126" s="216"/>
      <c r="J126" s="43"/>
      <c r="K126" s="21" t="s">
        <v>206</v>
      </c>
      <c r="L126" s="5"/>
      <c r="M126" s="5"/>
    </row>
    <row r="127" spans="1:13" ht="19.5" customHeight="1" hidden="1">
      <c r="A127" s="254"/>
      <c r="B127" s="182" t="s">
        <v>273</v>
      </c>
      <c r="C127" s="182"/>
      <c r="D127" s="192" t="s">
        <v>18</v>
      </c>
      <c r="E127" s="192"/>
      <c r="F127" s="41">
        <v>34</v>
      </c>
      <c r="G127" s="42">
        <v>250</v>
      </c>
      <c r="H127" s="210">
        <f>F127*G127</f>
        <v>8500</v>
      </c>
      <c r="I127" s="210"/>
      <c r="J127" s="210"/>
      <c r="K127" s="21" t="s">
        <v>206</v>
      </c>
      <c r="L127" s="5"/>
      <c r="M127" s="5"/>
    </row>
    <row r="128" spans="1:13" ht="20.25" customHeight="1">
      <c r="A128" s="254"/>
      <c r="B128" s="237" t="s">
        <v>75</v>
      </c>
      <c r="C128" s="237"/>
      <c r="D128" s="237"/>
      <c r="E128" s="237"/>
      <c r="F128" s="50"/>
      <c r="G128" s="50"/>
      <c r="H128" s="212">
        <f>H97+H98+H100+H101+H102+H103+H104+H105+H106+H107+H108+H109+H110+H111+H115+H116+H117+H125</f>
        <v>308925</v>
      </c>
      <c r="I128" s="212"/>
      <c r="J128" s="212"/>
      <c r="K128" s="15">
        <f>H128</f>
        <v>308925</v>
      </c>
      <c r="L128" s="5"/>
      <c r="M128" s="14"/>
    </row>
    <row r="129" spans="1:13" ht="23.25" customHeight="1" hidden="1">
      <c r="A129" s="254"/>
      <c r="B129" s="248" t="s">
        <v>140</v>
      </c>
      <c r="C129" s="248"/>
      <c r="D129" s="248"/>
      <c r="E129" s="248"/>
      <c r="F129" s="248"/>
      <c r="G129" s="248"/>
      <c r="H129" s="248"/>
      <c r="I129" s="248"/>
      <c r="J129" s="248"/>
      <c r="K129" s="21"/>
      <c r="L129" s="5"/>
      <c r="M129" s="5"/>
    </row>
    <row r="130" spans="1:13" ht="18.75" customHeight="1" hidden="1">
      <c r="A130" s="254"/>
      <c r="B130" s="193" t="s">
        <v>164</v>
      </c>
      <c r="C130" s="193"/>
      <c r="D130" s="193" t="s">
        <v>165</v>
      </c>
      <c r="E130" s="193"/>
      <c r="F130" s="51" t="s">
        <v>166</v>
      </c>
      <c r="G130" s="36" t="s">
        <v>167</v>
      </c>
      <c r="H130" s="193" t="s">
        <v>163</v>
      </c>
      <c r="I130" s="193"/>
      <c r="J130" s="193"/>
      <c r="K130" s="21"/>
      <c r="L130" s="5"/>
      <c r="M130" s="5"/>
    </row>
    <row r="131" spans="1:13" ht="18.75" hidden="1">
      <c r="A131" s="254"/>
      <c r="B131" s="182" t="s">
        <v>274</v>
      </c>
      <c r="C131" s="182"/>
      <c r="D131" s="192" t="s">
        <v>18</v>
      </c>
      <c r="E131" s="192"/>
      <c r="F131" s="41">
        <v>0</v>
      </c>
      <c r="G131" s="42">
        <v>14</v>
      </c>
      <c r="H131" s="210">
        <f>F131*G131</f>
        <v>0</v>
      </c>
      <c r="I131" s="210"/>
      <c r="J131" s="210"/>
      <c r="K131" s="21" t="s">
        <v>206</v>
      </c>
      <c r="L131" s="5"/>
      <c r="M131" s="5"/>
    </row>
    <row r="132" spans="1:13" ht="18.75" hidden="1">
      <c r="A132" s="254"/>
      <c r="B132" s="182" t="s">
        <v>499</v>
      </c>
      <c r="C132" s="182"/>
      <c r="D132" s="192" t="s">
        <v>18</v>
      </c>
      <c r="E132" s="192"/>
      <c r="F132" s="41">
        <v>42</v>
      </c>
      <c r="G132" s="42">
        <v>300</v>
      </c>
      <c r="H132" s="210">
        <f>G132*F132</f>
        <v>12600</v>
      </c>
      <c r="I132" s="210"/>
      <c r="J132" s="210"/>
      <c r="K132" s="21" t="s">
        <v>206</v>
      </c>
      <c r="L132" s="5"/>
      <c r="M132" s="5"/>
    </row>
    <row r="133" spans="1:13" ht="18.75" hidden="1">
      <c r="A133" s="254"/>
      <c r="B133" s="182" t="s">
        <v>275</v>
      </c>
      <c r="C133" s="182"/>
      <c r="D133" s="213" t="s">
        <v>18</v>
      </c>
      <c r="E133" s="214"/>
      <c r="F133" s="41">
        <v>0</v>
      </c>
      <c r="G133" s="42">
        <v>20</v>
      </c>
      <c r="H133" s="215">
        <f>G133*F133</f>
        <v>0</v>
      </c>
      <c r="I133" s="216"/>
      <c r="J133" s="43"/>
      <c r="K133" s="21" t="s">
        <v>206</v>
      </c>
      <c r="L133" s="5"/>
      <c r="M133" s="5"/>
    </row>
    <row r="134" spans="1:13" ht="18.75" hidden="1">
      <c r="A134" s="254"/>
      <c r="B134" s="182" t="s">
        <v>276</v>
      </c>
      <c r="C134" s="182"/>
      <c r="D134" s="213" t="s">
        <v>18</v>
      </c>
      <c r="E134" s="214"/>
      <c r="F134" s="41">
        <v>1040</v>
      </c>
      <c r="G134" s="42">
        <v>80</v>
      </c>
      <c r="H134" s="215">
        <f>G134*F134</f>
        <v>83200</v>
      </c>
      <c r="I134" s="216"/>
      <c r="J134" s="43"/>
      <c r="K134" s="21" t="s">
        <v>206</v>
      </c>
      <c r="L134" s="5"/>
      <c r="M134" s="5"/>
    </row>
    <row r="135" spans="1:13" ht="18.75" hidden="1">
      <c r="A135" s="254"/>
      <c r="B135" s="182" t="s">
        <v>76</v>
      </c>
      <c r="C135" s="182"/>
      <c r="D135" s="192" t="s">
        <v>18</v>
      </c>
      <c r="E135" s="192"/>
      <c r="F135" s="41">
        <v>1790</v>
      </c>
      <c r="G135" s="42">
        <v>14</v>
      </c>
      <c r="H135" s="210">
        <f>F135*G135</f>
        <v>25060</v>
      </c>
      <c r="I135" s="210"/>
      <c r="J135" s="210"/>
      <c r="K135" s="21" t="s">
        <v>206</v>
      </c>
      <c r="L135" s="5"/>
      <c r="M135" s="5"/>
    </row>
    <row r="136" spans="1:13" ht="18.75" hidden="1">
      <c r="A136" s="254"/>
      <c r="B136" s="194" t="s">
        <v>277</v>
      </c>
      <c r="C136" s="196"/>
      <c r="D136" s="213" t="s">
        <v>18</v>
      </c>
      <c r="E136" s="214"/>
      <c r="F136" s="41">
        <v>10</v>
      </c>
      <c r="G136" s="42">
        <v>40</v>
      </c>
      <c r="H136" s="215">
        <f>F136*G136</f>
        <v>400</v>
      </c>
      <c r="I136" s="216"/>
      <c r="J136" s="43"/>
      <c r="K136" s="21" t="s">
        <v>206</v>
      </c>
      <c r="L136" s="5"/>
      <c r="M136" s="5"/>
    </row>
    <row r="137" spans="1:13" ht="18.75" hidden="1">
      <c r="A137" s="254"/>
      <c r="B137" s="194" t="s">
        <v>278</v>
      </c>
      <c r="C137" s="196"/>
      <c r="D137" s="213" t="s">
        <v>18</v>
      </c>
      <c r="E137" s="214"/>
      <c r="F137" s="41">
        <v>0</v>
      </c>
      <c r="G137" s="42">
        <v>380</v>
      </c>
      <c r="H137" s="215">
        <v>0</v>
      </c>
      <c r="I137" s="216"/>
      <c r="J137" s="43"/>
      <c r="K137" s="21" t="s">
        <v>206</v>
      </c>
      <c r="L137" s="5"/>
      <c r="M137" s="5"/>
    </row>
    <row r="138" spans="1:13" ht="18.75" hidden="1">
      <c r="A138" s="254"/>
      <c r="B138" s="182" t="s">
        <v>500</v>
      </c>
      <c r="C138" s="182"/>
      <c r="D138" s="192" t="s">
        <v>18</v>
      </c>
      <c r="E138" s="192"/>
      <c r="F138" s="41">
        <v>618</v>
      </c>
      <c r="G138" s="42">
        <v>500</v>
      </c>
      <c r="H138" s="210">
        <v>13860</v>
      </c>
      <c r="I138" s="210"/>
      <c r="J138" s="210"/>
      <c r="K138" s="21" t="s">
        <v>206</v>
      </c>
      <c r="L138" s="5"/>
      <c r="M138" s="5"/>
    </row>
    <row r="139" spans="1:13" ht="18.75" hidden="1">
      <c r="A139" s="254"/>
      <c r="B139" s="182" t="s">
        <v>501</v>
      </c>
      <c r="C139" s="182"/>
      <c r="D139" s="192" t="s">
        <v>18</v>
      </c>
      <c r="E139" s="192"/>
      <c r="F139" s="41">
        <v>109</v>
      </c>
      <c r="G139" s="42">
        <v>25</v>
      </c>
      <c r="H139" s="210">
        <f>F139*G139</f>
        <v>2725</v>
      </c>
      <c r="I139" s="210"/>
      <c r="J139" s="210"/>
      <c r="K139" s="21" t="s">
        <v>206</v>
      </c>
      <c r="L139" s="5"/>
      <c r="M139" s="5"/>
    </row>
    <row r="140" spans="1:13" ht="18.75" hidden="1">
      <c r="A140" s="254"/>
      <c r="B140" s="182" t="s">
        <v>279</v>
      </c>
      <c r="C140" s="182"/>
      <c r="D140" s="192" t="s">
        <v>18</v>
      </c>
      <c r="E140" s="192"/>
      <c r="F140" s="41">
        <v>2</v>
      </c>
      <c r="G140" s="42">
        <v>450</v>
      </c>
      <c r="H140" s="210">
        <f>G140*F140</f>
        <v>900</v>
      </c>
      <c r="I140" s="210"/>
      <c r="J140" s="210"/>
      <c r="K140" s="21" t="s">
        <v>206</v>
      </c>
      <c r="L140" s="5"/>
      <c r="M140" s="5"/>
    </row>
    <row r="141" spans="1:13" ht="18.75" hidden="1">
      <c r="A141" s="254"/>
      <c r="B141" s="182" t="s">
        <v>502</v>
      </c>
      <c r="C141" s="182"/>
      <c r="D141" s="192" t="s">
        <v>18</v>
      </c>
      <c r="E141" s="192"/>
      <c r="F141" s="41">
        <v>204</v>
      </c>
      <c r="G141" s="42">
        <v>45</v>
      </c>
      <c r="H141" s="210">
        <f aca="true" t="shared" si="4" ref="H141:H164">F141*G141</f>
        <v>9180</v>
      </c>
      <c r="I141" s="210"/>
      <c r="J141" s="210"/>
      <c r="K141" s="21" t="s">
        <v>206</v>
      </c>
      <c r="L141" s="5"/>
      <c r="M141" s="5"/>
    </row>
    <row r="142" spans="1:13" ht="18.75" hidden="1">
      <c r="A142" s="254"/>
      <c r="B142" s="194" t="s">
        <v>503</v>
      </c>
      <c r="C142" s="196"/>
      <c r="D142" s="213" t="s">
        <v>18</v>
      </c>
      <c r="E142" s="214"/>
      <c r="F142" s="41">
        <v>113</v>
      </c>
      <c r="G142" s="42">
        <v>28</v>
      </c>
      <c r="H142" s="215">
        <f t="shared" si="4"/>
        <v>3164</v>
      </c>
      <c r="I142" s="216"/>
      <c r="J142" s="43"/>
      <c r="K142" s="21" t="s">
        <v>206</v>
      </c>
      <c r="L142" s="5"/>
      <c r="M142" s="5"/>
    </row>
    <row r="143" spans="1:13" ht="18.75" hidden="1">
      <c r="A143" s="254"/>
      <c r="B143" s="194" t="s">
        <v>280</v>
      </c>
      <c r="C143" s="196"/>
      <c r="D143" s="213" t="s">
        <v>18</v>
      </c>
      <c r="E143" s="214"/>
      <c r="F143" s="41">
        <v>200</v>
      </c>
      <c r="G143" s="42">
        <v>350</v>
      </c>
      <c r="H143" s="215">
        <f t="shared" si="4"/>
        <v>70000</v>
      </c>
      <c r="I143" s="216"/>
      <c r="J143" s="43"/>
      <c r="K143" s="21" t="s">
        <v>206</v>
      </c>
      <c r="L143" s="5"/>
      <c r="M143" s="5"/>
    </row>
    <row r="144" spans="1:13" ht="18.75" hidden="1">
      <c r="A144" s="254"/>
      <c r="B144" s="194" t="s">
        <v>281</v>
      </c>
      <c r="C144" s="196"/>
      <c r="D144" s="213" t="s">
        <v>18</v>
      </c>
      <c r="E144" s="214"/>
      <c r="F144" s="41">
        <v>44</v>
      </c>
      <c r="G144" s="42">
        <v>10</v>
      </c>
      <c r="H144" s="215">
        <f t="shared" si="4"/>
        <v>440</v>
      </c>
      <c r="I144" s="216"/>
      <c r="J144" s="43"/>
      <c r="K144" s="21" t="s">
        <v>206</v>
      </c>
      <c r="L144" s="5"/>
      <c r="M144" s="5"/>
    </row>
    <row r="145" spans="1:13" ht="18.75" hidden="1">
      <c r="A145" s="254"/>
      <c r="B145" s="194" t="s">
        <v>282</v>
      </c>
      <c r="C145" s="196"/>
      <c r="D145" s="213" t="s">
        <v>52</v>
      </c>
      <c r="E145" s="214"/>
      <c r="F145" s="41">
        <v>980</v>
      </c>
      <c r="G145" s="42">
        <v>45</v>
      </c>
      <c r="H145" s="215">
        <f t="shared" si="4"/>
        <v>44100</v>
      </c>
      <c r="I145" s="216"/>
      <c r="J145" s="43"/>
      <c r="K145" s="21" t="s">
        <v>206</v>
      </c>
      <c r="L145" s="5"/>
      <c r="M145" s="5"/>
    </row>
    <row r="146" spans="1:13" ht="18.75" hidden="1">
      <c r="A146" s="254"/>
      <c r="B146" s="194" t="s">
        <v>511</v>
      </c>
      <c r="C146" s="196"/>
      <c r="D146" s="213" t="s">
        <v>18</v>
      </c>
      <c r="E146" s="214"/>
      <c r="F146" s="41">
        <v>150</v>
      </c>
      <c r="G146" s="42">
        <v>100</v>
      </c>
      <c r="H146" s="215">
        <f t="shared" si="4"/>
        <v>15000</v>
      </c>
      <c r="I146" s="216"/>
      <c r="J146" s="43"/>
      <c r="K146" s="21" t="s">
        <v>206</v>
      </c>
      <c r="L146" s="5"/>
      <c r="M146" s="5"/>
    </row>
    <row r="147" spans="1:13" ht="18.75" hidden="1">
      <c r="A147" s="254"/>
      <c r="B147" s="194" t="s">
        <v>283</v>
      </c>
      <c r="C147" s="196"/>
      <c r="D147" s="213" t="s">
        <v>18</v>
      </c>
      <c r="E147" s="214"/>
      <c r="F147" s="41">
        <v>99</v>
      </c>
      <c r="G147" s="42">
        <v>150</v>
      </c>
      <c r="H147" s="215">
        <f t="shared" si="4"/>
        <v>14850</v>
      </c>
      <c r="I147" s="216"/>
      <c r="J147" s="43"/>
      <c r="K147" s="21" t="s">
        <v>206</v>
      </c>
      <c r="L147" s="5"/>
      <c r="M147" s="5"/>
    </row>
    <row r="148" spans="1:13" ht="31.5" customHeight="1" hidden="1">
      <c r="A148" s="254"/>
      <c r="B148" s="194" t="s">
        <v>504</v>
      </c>
      <c r="C148" s="196"/>
      <c r="D148" s="213" t="s">
        <v>259</v>
      </c>
      <c r="E148" s="214"/>
      <c r="F148" s="41">
        <v>25</v>
      </c>
      <c r="G148" s="42">
        <v>500</v>
      </c>
      <c r="H148" s="215">
        <f t="shared" si="4"/>
        <v>12500</v>
      </c>
      <c r="I148" s="216"/>
      <c r="J148" s="43"/>
      <c r="K148" s="21" t="s">
        <v>206</v>
      </c>
      <c r="L148" s="5"/>
      <c r="M148" s="5"/>
    </row>
    <row r="149" spans="1:13" ht="18.75" hidden="1">
      <c r="A149" s="254"/>
      <c r="B149" s="194" t="s">
        <v>284</v>
      </c>
      <c r="C149" s="196"/>
      <c r="D149" s="213" t="s">
        <v>18</v>
      </c>
      <c r="E149" s="214"/>
      <c r="F149" s="41">
        <v>11</v>
      </c>
      <c r="G149" s="42">
        <v>400</v>
      </c>
      <c r="H149" s="215">
        <f t="shared" si="4"/>
        <v>4400</v>
      </c>
      <c r="I149" s="216"/>
      <c r="J149" s="43"/>
      <c r="K149" s="21" t="s">
        <v>206</v>
      </c>
      <c r="L149" s="5"/>
      <c r="M149" s="5"/>
    </row>
    <row r="150" spans="1:13" ht="18.75" hidden="1">
      <c r="A150" s="254"/>
      <c r="B150" s="194" t="s">
        <v>285</v>
      </c>
      <c r="C150" s="196"/>
      <c r="D150" s="213" t="s">
        <v>18</v>
      </c>
      <c r="E150" s="214"/>
      <c r="F150" s="41">
        <v>890</v>
      </c>
      <c r="G150" s="42">
        <v>90</v>
      </c>
      <c r="H150" s="215">
        <f t="shared" si="4"/>
        <v>80100</v>
      </c>
      <c r="I150" s="216"/>
      <c r="J150" s="43"/>
      <c r="K150" s="21" t="s">
        <v>206</v>
      </c>
      <c r="L150" s="5"/>
      <c r="M150" s="5"/>
    </row>
    <row r="151" spans="1:13" ht="18.75" hidden="1">
      <c r="A151" s="254"/>
      <c r="B151" s="182" t="s">
        <v>80</v>
      </c>
      <c r="C151" s="182"/>
      <c r="D151" s="213" t="s">
        <v>52</v>
      </c>
      <c r="E151" s="214"/>
      <c r="F151" s="41">
        <v>145</v>
      </c>
      <c r="G151" s="42">
        <v>20</v>
      </c>
      <c r="H151" s="215">
        <f t="shared" si="4"/>
        <v>2900</v>
      </c>
      <c r="I151" s="216"/>
      <c r="J151" s="43"/>
      <c r="K151" s="21" t="s">
        <v>206</v>
      </c>
      <c r="L151" s="5"/>
      <c r="M151" s="5"/>
    </row>
    <row r="152" spans="1:13" ht="18.75" hidden="1">
      <c r="A152" s="254"/>
      <c r="B152" s="194" t="s">
        <v>505</v>
      </c>
      <c r="C152" s="196"/>
      <c r="D152" s="213" t="s">
        <v>18</v>
      </c>
      <c r="E152" s="214"/>
      <c r="F152" s="41">
        <v>790</v>
      </c>
      <c r="G152" s="42">
        <v>150</v>
      </c>
      <c r="H152" s="215">
        <f t="shared" si="4"/>
        <v>118500</v>
      </c>
      <c r="I152" s="216"/>
      <c r="J152" s="43"/>
      <c r="K152" s="21" t="s">
        <v>206</v>
      </c>
      <c r="L152" s="5"/>
      <c r="M152" s="5"/>
    </row>
    <row r="153" spans="1:13" ht="18.75" hidden="1">
      <c r="A153" s="254"/>
      <c r="B153" s="182" t="s">
        <v>512</v>
      </c>
      <c r="C153" s="182"/>
      <c r="D153" s="192" t="s">
        <v>18</v>
      </c>
      <c r="E153" s="192"/>
      <c r="F153" s="41">
        <v>25</v>
      </c>
      <c r="G153" s="42">
        <v>2500</v>
      </c>
      <c r="H153" s="210">
        <f t="shared" si="4"/>
        <v>62500</v>
      </c>
      <c r="I153" s="210"/>
      <c r="J153" s="210"/>
      <c r="K153" s="21" t="s">
        <v>206</v>
      </c>
      <c r="L153" s="5"/>
      <c r="M153" s="5"/>
    </row>
    <row r="154" spans="1:13" ht="18.75" hidden="1">
      <c r="A154" s="254"/>
      <c r="B154" s="182" t="s">
        <v>506</v>
      </c>
      <c r="C154" s="182"/>
      <c r="D154" s="192" t="s">
        <v>18</v>
      </c>
      <c r="E154" s="192"/>
      <c r="F154" s="41">
        <v>60</v>
      </c>
      <c r="G154" s="42">
        <v>25</v>
      </c>
      <c r="H154" s="210">
        <f t="shared" si="4"/>
        <v>1500</v>
      </c>
      <c r="I154" s="210"/>
      <c r="J154" s="210"/>
      <c r="K154" s="21" t="s">
        <v>206</v>
      </c>
      <c r="L154" s="5"/>
      <c r="M154" s="5"/>
    </row>
    <row r="155" spans="1:15" ht="18.75" hidden="1">
      <c r="A155" s="254"/>
      <c r="B155" s="182" t="s">
        <v>77</v>
      </c>
      <c r="C155" s="182"/>
      <c r="D155" s="192" t="s">
        <v>18</v>
      </c>
      <c r="E155" s="192"/>
      <c r="F155" s="41">
        <v>10</v>
      </c>
      <c r="G155" s="42">
        <v>3000</v>
      </c>
      <c r="H155" s="210">
        <f t="shared" si="4"/>
        <v>30000</v>
      </c>
      <c r="I155" s="210"/>
      <c r="J155" s="210"/>
      <c r="K155" s="21" t="s">
        <v>206</v>
      </c>
      <c r="L155" s="5"/>
      <c r="M155" s="5"/>
      <c r="O155" t="s">
        <v>445</v>
      </c>
    </row>
    <row r="156" spans="1:13" ht="18.75" hidden="1">
      <c r="A156" s="254"/>
      <c r="B156" s="182" t="s">
        <v>78</v>
      </c>
      <c r="C156" s="182"/>
      <c r="D156" s="192" t="s">
        <v>18</v>
      </c>
      <c r="E156" s="192"/>
      <c r="F156" s="41">
        <v>30</v>
      </c>
      <c r="G156" s="42">
        <v>50</v>
      </c>
      <c r="H156" s="210">
        <f t="shared" si="4"/>
        <v>1500</v>
      </c>
      <c r="I156" s="210"/>
      <c r="J156" s="210"/>
      <c r="K156" s="21" t="s">
        <v>206</v>
      </c>
      <c r="L156" s="5"/>
      <c r="M156" s="5"/>
    </row>
    <row r="157" spans="1:13" ht="31.5" customHeight="1" hidden="1">
      <c r="A157" s="254"/>
      <c r="B157" s="182" t="s">
        <v>510</v>
      </c>
      <c r="C157" s="182"/>
      <c r="D157" s="192" t="s">
        <v>18</v>
      </c>
      <c r="E157" s="192"/>
      <c r="F157" s="41">
        <v>240</v>
      </c>
      <c r="G157" s="42">
        <v>20</v>
      </c>
      <c r="H157" s="210">
        <f t="shared" si="4"/>
        <v>4800</v>
      </c>
      <c r="I157" s="210"/>
      <c r="J157" s="210"/>
      <c r="K157" s="21" t="s">
        <v>206</v>
      </c>
      <c r="L157" s="5"/>
      <c r="M157" s="5"/>
    </row>
    <row r="158" spans="1:13" ht="18.75" hidden="1">
      <c r="A158" s="254"/>
      <c r="B158" s="182" t="s">
        <v>509</v>
      </c>
      <c r="C158" s="182"/>
      <c r="D158" s="192" t="s">
        <v>52</v>
      </c>
      <c r="E158" s="192"/>
      <c r="F158" s="41">
        <v>84</v>
      </c>
      <c r="G158" s="42">
        <v>100</v>
      </c>
      <c r="H158" s="210">
        <f t="shared" si="4"/>
        <v>8400</v>
      </c>
      <c r="I158" s="210"/>
      <c r="J158" s="210"/>
      <c r="K158" s="21" t="s">
        <v>206</v>
      </c>
      <c r="L158" s="5"/>
      <c r="M158" s="5"/>
    </row>
    <row r="159" spans="1:13" ht="18.75" hidden="1">
      <c r="A159" s="254"/>
      <c r="B159" s="182" t="s">
        <v>286</v>
      </c>
      <c r="C159" s="182"/>
      <c r="D159" s="192" t="s">
        <v>18</v>
      </c>
      <c r="E159" s="192"/>
      <c r="F159" s="41">
        <v>150</v>
      </c>
      <c r="G159" s="42">
        <v>100</v>
      </c>
      <c r="H159" s="210">
        <f t="shared" si="4"/>
        <v>15000</v>
      </c>
      <c r="I159" s="210"/>
      <c r="J159" s="210"/>
      <c r="K159" s="21" t="s">
        <v>206</v>
      </c>
      <c r="L159" s="5"/>
      <c r="M159" s="5"/>
    </row>
    <row r="160" spans="1:13" ht="18.75" hidden="1">
      <c r="A160" s="254"/>
      <c r="B160" s="182" t="s">
        <v>508</v>
      </c>
      <c r="C160" s="182"/>
      <c r="D160" s="192" t="s">
        <v>52</v>
      </c>
      <c r="E160" s="192"/>
      <c r="F160" s="41">
        <v>305</v>
      </c>
      <c r="G160" s="42">
        <v>115</v>
      </c>
      <c r="H160" s="210">
        <f t="shared" si="4"/>
        <v>35075</v>
      </c>
      <c r="I160" s="210"/>
      <c r="J160" s="210"/>
      <c r="K160" s="21" t="s">
        <v>206</v>
      </c>
      <c r="L160" s="5"/>
      <c r="M160" s="5"/>
    </row>
    <row r="161" spans="1:13" ht="18.75" hidden="1">
      <c r="A161" s="254"/>
      <c r="B161" s="182" t="s">
        <v>507</v>
      </c>
      <c r="C161" s="182"/>
      <c r="D161" s="192" t="s">
        <v>18</v>
      </c>
      <c r="E161" s="192"/>
      <c r="F161" s="41">
        <v>8</v>
      </c>
      <c r="G161" s="42">
        <v>1800</v>
      </c>
      <c r="H161" s="210">
        <f t="shared" si="4"/>
        <v>14400</v>
      </c>
      <c r="I161" s="210"/>
      <c r="J161" s="210"/>
      <c r="K161" s="21" t="s">
        <v>206</v>
      </c>
      <c r="L161" s="5"/>
      <c r="M161" s="5"/>
    </row>
    <row r="162" spans="1:13" ht="18.75" hidden="1">
      <c r="A162" s="254"/>
      <c r="B162" s="182" t="s">
        <v>238</v>
      </c>
      <c r="C162" s="182"/>
      <c r="D162" s="192" t="s">
        <v>18</v>
      </c>
      <c r="E162" s="192"/>
      <c r="F162" s="41">
        <v>100</v>
      </c>
      <c r="G162" s="42">
        <v>30</v>
      </c>
      <c r="H162" s="210">
        <f t="shared" si="4"/>
        <v>3000</v>
      </c>
      <c r="I162" s="210"/>
      <c r="J162" s="210"/>
      <c r="K162" s="21" t="s">
        <v>206</v>
      </c>
      <c r="L162" s="5"/>
      <c r="M162" s="5"/>
    </row>
    <row r="163" spans="1:13" ht="18.75" hidden="1">
      <c r="A163" s="254"/>
      <c r="B163" s="182" t="s">
        <v>497</v>
      </c>
      <c r="C163" s="182"/>
      <c r="D163" s="192" t="s">
        <v>18</v>
      </c>
      <c r="E163" s="192"/>
      <c r="F163" s="41">
        <v>18</v>
      </c>
      <c r="G163" s="42">
        <v>610</v>
      </c>
      <c r="H163" s="210">
        <f t="shared" si="4"/>
        <v>10980</v>
      </c>
      <c r="I163" s="210"/>
      <c r="J163" s="210"/>
      <c r="K163" s="21" t="s">
        <v>206</v>
      </c>
      <c r="L163" s="5"/>
      <c r="M163" s="5"/>
    </row>
    <row r="164" spans="1:13" ht="18.75" hidden="1">
      <c r="A164" s="254"/>
      <c r="B164" s="182" t="s">
        <v>79</v>
      </c>
      <c r="C164" s="182"/>
      <c r="D164" s="192" t="s">
        <v>18</v>
      </c>
      <c r="E164" s="192"/>
      <c r="F164" s="41">
        <v>144</v>
      </c>
      <c r="G164" s="42">
        <v>100</v>
      </c>
      <c r="H164" s="210">
        <f t="shared" si="4"/>
        <v>14400</v>
      </c>
      <c r="I164" s="210"/>
      <c r="J164" s="210"/>
      <c r="K164" s="21" t="s">
        <v>206</v>
      </c>
      <c r="L164" s="5"/>
      <c r="M164" s="5"/>
    </row>
    <row r="165" spans="1:14" s="83" customFormat="1" ht="21" customHeight="1" hidden="1">
      <c r="A165" s="254"/>
      <c r="B165" s="182" t="s">
        <v>287</v>
      </c>
      <c r="C165" s="182"/>
      <c r="D165" s="192" t="s">
        <v>18</v>
      </c>
      <c r="E165" s="192"/>
      <c r="F165" s="41">
        <v>250</v>
      </c>
      <c r="G165" s="42">
        <v>12</v>
      </c>
      <c r="H165" s="210">
        <f>G165*F165</f>
        <v>3000</v>
      </c>
      <c r="I165" s="210"/>
      <c r="J165" s="210"/>
      <c r="K165" s="15"/>
      <c r="L165" s="82"/>
      <c r="M165" s="14"/>
      <c r="N165"/>
    </row>
    <row r="166" spans="1:13" ht="18.75" customHeight="1" hidden="1">
      <c r="A166" s="254"/>
      <c r="B166" s="243" t="s">
        <v>288</v>
      </c>
      <c r="C166" s="244"/>
      <c r="D166" s="245"/>
      <c r="E166" s="246"/>
      <c r="F166" s="84"/>
      <c r="G166" s="84"/>
      <c r="H166" s="247">
        <f>SUM(H131:J165)</f>
        <v>718434</v>
      </c>
      <c r="I166" s="246"/>
      <c r="J166" s="84"/>
      <c r="K166" s="34">
        <f>H166</f>
        <v>718434</v>
      </c>
      <c r="L166" s="5"/>
      <c r="M166" s="5"/>
    </row>
    <row r="167" spans="1:13" ht="18.75">
      <c r="A167" s="254"/>
      <c r="B167" s="186" t="s">
        <v>141</v>
      </c>
      <c r="C167" s="186"/>
      <c r="D167" s="186"/>
      <c r="E167" s="186"/>
      <c r="F167" s="186"/>
      <c r="G167" s="186"/>
      <c r="H167" s="186"/>
      <c r="I167" s="186"/>
      <c r="J167" s="186"/>
      <c r="K167" s="21"/>
      <c r="L167" s="5"/>
      <c r="M167" s="5"/>
    </row>
    <row r="168" spans="1:13" ht="18.75" customHeight="1">
      <c r="A168" s="254"/>
      <c r="B168" s="178" t="s">
        <v>164</v>
      </c>
      <c r="C168" s="178"/>
      <c r="D168" s="193" t="s">
        <v>165</v>
      </c>
      <c r="E168" s="193"/>
      <c r="F168" s="51" t="s">
        <v>166</v>
      </c>
      <c r="G168" s="36" t="s">
        <v>167</v>
      </c>
      <c r="H168" s="193" t="s">
        <v>163</v>
      </c>
      <c r="I168" s="193"/>
      <c r="J168" s="193"/>
      <c r="K168" s="21"/>
      <c r="L168" s="5"/>
      <c r="M168" s="5"/>
    </row>
    <row r="169" spans="1:13" ht="18.75" customHeight="1">
      <c r="A169" s="254"/>
      <c r="B169" s="241" t="s">
        <v>289</v>
      </c>
      <c r="C169" s="242"/>
      <c r="D169" s="192" t="s">
        <v>84</v>
      </c>
      <c r="E169" s="192"/>
      <c r="F169" s="72">
        <v>400</v>
      </c>
      <c r="G169" s="42">
        <v>35</v>
      </c>
      <c r="H169" s="223">
        <f>G169*F169</f>
        <v>14000</v>
      </c>
      <c r="I169" s="223"/>
      <c r="J169" s="223"/>
      <c r="K169" s="21" t="s">
        <v>206</v>
      </c>
      <c r="L169" s="5"/>
      <c r="M169" s="5"/>
    </row>
    <row r="170" spans="1:13" ht="18.75" customHeight="1">
      <c r="A170" s="254"/>
      <c r="B170" s="182" t="s">
        <v>290</v>
      </c>
      <c r="C170" s="182"/>
      <c r="D170" s="192" t="s">
        <v>85</v>
      </c>
      <c r="E170" s="192"/>
      <c r="F170" s="72">
        <v>221</v>
      </c>
      <c r="G170" s="42">
        <v>65</v>
      </c>
      <c r="H170" s="223">
        <f>F170*G170</f>
        <v>14365</v>
      </c>
      <c r="I170" s="223"/>
      <c r="J170" s="223"/>
      <c r="K170" s="21" t="s">
        <v>206</v>
      </c>
      <c r="L170" s="5"/>
      <c r="M170" s="5"/>
    </row>
    <row r="171" spans="1:13" ht="18.75">
      <c r="A171" s="254"/>
      <c r="B171" s="182" t="s">
        <v>207</v>
      </c>
      <c r="C171" s="182"/>
      <c r="D171" s="192" t="s">
        <v>18</v>
      </c>
      <c r="E171" s="192"/>
      <c r="F171" s="41">
        <v>400</v>
      </c>
      <c r="G171" s="42">
        <v>10</v>
      </c>
      <c r="H171" s="223">
        <f>F171*G171</f>
        <v>4000</v>
      </c>
      <c r="I171" s="223"/>
      <c r="J171" s="223"/>
      <c r="K171" s="21" t="s">
        <v>206</v>
      </c>
      <c r="L171" s="5"/>
      <c r="M171" s="5"/>
    </row>
    <row r="172" spans="1:13" ht="18.75" customHeight="1">
      <c r="A172" s="254"/>
      <c r="B172" s="194" t="s">
        <v>81</v>
      </c>
      <c r="C172" s="196"/>
      <c r="D172" s="192" t="s">
        <v>18</v>
      </c>
      <c r="E172" s="192"/>
      <c r="F172" s="41">
        <v>400</v>
      </c>
      <c r="G172" s="42">
        <v>8</v>
      </c>
      <c r="H172" s="223">
        <f>F172*G172</f>
        <v>3200</v>
      </c>
      <c r="I172" s="223"/>
      <c r="J172" s="223"/>
      <c r="K172" s="21" t="s">
        <v>206</v>
      </c>
      <c r="L172" s="5"/>
      <c r="M172" s="5"/>
    </row>
    <row r="173" spans="1:13" ht="18.75">
      <c r="A173" s="254"/>
      <c r="B173" s="194" t="s">
        <v>291</v>
      </c>
      <c r="C173" s="196"/>
      <c r="D173" s="192" t="s">
        <v>19</v>
      </c>
      <c r="E173" s="192"/>
      <c r="F173" s="41">
        <v>120</v>
      </c>
      <c r="G173" s="42">
        <v>15</v>
      </c>
      <c r="H173" s="223">
        <f>F173*G173</f>
        <v>1800</v>
      </c>
      <c r="I173" s="223"/>
      <c r="J173" s="223"/>
      <c r="K173" s="21" t="s">
        <v>206</v>
      </c>
      <c r="L173" s="5"/>
      <c r="M173" s="5"/>
    </row>
    <row r="174" spans="1:13" ht="18.75">
      <c r="A174" s="254"/>
      <c r="B174" s="182" t="s">
        <v>82</v>
      </c>
      <c r="C174" s="182"/>
      <c r="D174" s="213" t="s">
        <v>85</v>
      </c>
      <c r="E174" s="214"/>
      <c r="F174" s="41">
        <v>400</v>
      </c>
      <c r="G174" s="42">
        <v>55</v>
      </c>
      <c r="H174" s="223">
        <f>F174*G174</f>
        <v>22000</v>
      </c>
      <c r="I174" s="223"/>
      <c r="J174" s="223"/>
      <c r="K174" s="21" t="s">
        <v>206</v>
      </c>
      <c r="L174" s="5"/>
      <c r="M174" s="5"/>
    </row>
    <row r="175" spans="1:13" ht="18.75" hidden="1">
      <c r="A175" s="254"/>
      <c r="B175" s="194"/>
      <c r="C175" s="196"/>
      <c r="D175" s="213"/>
      <c r="E175" s="214"/>
      <c r="F175" s="41"/>
      <c r="G175" s="42"/>
      <c r="H175" s="239"/>
      <c r="I175" s="240"/>
      <c r="J175" s="42"/>
      <c r="K175" s="21"/>
      <c r="L175" s="5"/>
      <c r="M175" s="5"/>
    </row>
    <row r="176" spans="1:13" ht="0.75" customHeight="1" hidden="1">
      <c r="A176" s="254"/>
      <c r="B176" s="194"/>
      <c r="C176" s="196"/>
      <c r="D176" s="213"/>
      <c r="E176" s="214"/>
      <c r="F176" s="41"/>
      <c r="G176" s="42"/>
      <c r="H176" s="239">
        <f>G176*F176</f>
        <v>0</v>
      </c>
      <c r="I176" s="240"/>
      <c r="J176" s="42"/>
      <c r="K176" s="21"/>
      <c r="L176" s="5"/>
      <c r="M176" s="5"/>
    </row>
    <row r="177" spans="1:13" ht="18.75">
      <c r="A177" s="254"/>
      <c r="B177" s="182" t="s">
        <v>83</v>
      </c>
      <c r="C177" s="182"/>
      <c r="D177" s="192" t="s">
        <v>19</v>
      </c>
      <c r="E177" s="192"/>
      <c r="F177" s="41">
        <v>557</v>
      </c>
      <c r="G177" s="42">
        <v>35</v>
      </c>
      <c r="H177" s="223">
        <f>F177*G177</f>
        <v>19495</v>
      </c>
      <c r="I177" s="223"/>
      <c r="J177" s="223"/>
      <c r="K177" s="21" t="s">
        <v>206</v>
      </c>
      <c r="L177" s="5"/>
      <c r="M177" s="5"/>
    </row>
    <row r="178" spans="1:13" ht="18.75">
      <c r="A178" s="254"/>
      <c r="B178" s="194" t="s">
        <v>409</v>
      </c>
      <c r="C178" s="196"/>
      <c r="D178" s="213" t="s">
        <v>85</v>
      </c>
      <c r="E178" s="214"/>
      <c r="F178" s="41">
        <v>221</v>
      </c>
      <c r="G178" s="42">
        <v>35</v>
      </c>
      <c r="H178" s="239">
        <f>G178*F178</f>
        <v>7735</v>
      </c>
      <c r="I178" s="240"/>
      <c r="J178" s="42"/>
      <c r="K178" s="21"/>
      <c r="L178" s="5"/>
      <c r="M178" s="5"/>
    </row>
    <row r="179" spans="1:13" ht="18.75">
      <c r="A179" s="254"/>
      <c r="B179" s="182" t="s">
        <v>86</v>
      </c>
      <c r="C179" s="182"/>
      <c r="D179" s="192" t="s">
        <v>85</v>
      </c>
      <c r="E179" s="192"/>
      <c r="F179" s="41">
        <v>221</v>
      </c>
      <c r="G179" s="42">
        <v>20</v>
      </c>
      <c r="H179" s="223">
        <f>F179*G179</f>
        <v>4420</v>
      </c>
      <c r="I179" s="223"/>
      <c r="J179" s="223"/>
      <c r="K179" s="21" t="s">
        <v>206</v>
      </c>
      <c r="L179" s="5"/>
      <c r="M179" s="5"/>
    </row>
    <row r="180" spans="1:13" ht="18.75">
      <c r="A180" s="254"/>
      <c r="B180" s="194" t="s">
        <v>292</v>
      </c>
      <c r="C180" s="196"/>
      <c r="D180" s="192" t="s">
        <v>18</v>
      </c>
      <c r="E180" s="192"/>
      <c r="F180" s="41">
        <v>385</v>
      </c>
      <c r="G180" s="42">
        <v>55</v>
      </c>
      <c r="H180" s="223">
        <f>F180*G180</f>
        <v>21175</v>
      </c>
      <c r="I180" s="223"/>
      <c r="J180" s="223"/>
      <c r="K180" s="21" t="s">
        <v>206</v>
      </c>
      <c r="L180" s="5"/>
      <c r="M180" s="5"/>
    </row>
    <row r="181" spans="1:13" ht="18.75">
      <c r="A181" s="254"/>
      <c r="B181" s="182" t="s">
        <v>87</v>
      </c>
      <c r="C181" s="182"/>
      <c r="D181" s="192" t="s">
        <v>18</v>
      </c>
      <c r="E181" s="192"/>
      <c r="F181" s="41">
        <v>221</v>
      </c>
      <c r="G181" s="42">
        <v>35</v>
      </c>
      <c r="H181" s="223">
        <f>F181*G181</f>
        <v>7735</v>
      </c>
      <c r="I181" s="223"/>
      <c r="J181" s="223"/>
      <c r="K181" s="21" t="s">
        <v>206</v>
      </c>
      <c r="L181" s="5"/>
      <c r="M181" s="5"/>
    </row>
    <row r="182" spans="1:13" ht="18.75">
      <c r="A182" s="254"/>
      <c r="B182" s="182" t="s">
        <v>293</v>
      </c>
      <c r="C182" s="182"/>
      <c r="D182" s="192" t="s">
        <v>85</v>
      </c>
      <c r="E182" s="192"/>
      <c r="F182" s="41">
        <v>400</v>
      </c>
      <c r="G182" s="42">
        <v>65</v>
      </c>
      <c r="H182" s="223">
        <f>F182*G182</f>
        <v>26000</v>
      </c>
      <c r="I182" s="223"/>
      <c r="J182" s="223"/>
      <c r="K182" s="21" t="s">
        <v>206</v>
      </c>
      <c r="L182" s="5"/>
      <c r="M182" s="5"/>
    </row>
    <row r="183" spans="1:15" ht="18.75">
      <c r="A183" s="254"/>
      <c r="B183" s="194" t="s">
        <v>294</v>
      </c>
      <c r="C183" s="196"/>
      <c r="D183" s="213" t="s">
        <v>18</v>
      </c>
      <c r="E183" s="214"/>
      <c r="F183" s="41">
        <v>0</v>
      </c>
      <c r="G183" s="42">
        <v>40</v>
      </c>
      <c r="H183" s="239">
        <f>G183*F183</f>
        <v>0</v>
      </c>
      <c r="I183" s="240"/>
      <c r="J183" s="42"/>
      <c r="K183" s="21"/>
      <c r="L183" s="5"/>
      <c r="M183" s="5"/>
      <c r="O183" s="91"/>
    </row>
    <row r="184" spans="1:15" ht="21" customHeight="1">
      <c r="A184" s="254"/>
      <c r="B184" s="237" t="s">
        <v>142</v>
      </c>
      <c r="C184" s="237"/>
      <c r="D184" s="237"/>
      <c r="E184" s="237"/>
      <c r="F184" s="50"/>
      <c r="G184" s="50"/>
      <c r="H184" s="212">
        <f>SUM(H169:J183)</f>
        <v>145925</v>
      </c>
      <c r="I184" s="212"/>
      <c r="J184" s="212"/>
      <c r="K184" s="15">
        <f>H184</f>
        <v>145925</v>
      </c>
      <c r="L184" s="5"/>
      <c r="M184" s="14"/>
      <c r="O184" s="91"/>
    </row>
    <row r="185" spans="1:13" ht="18.75">
      <c r="A185" s="254"/>
      <c r="B185" s="186" t="s">
        <v>304</v>
      </c>
      <c r="C185" s="186"/>
      <c r="D185" s="186"/>
      <c r="E185" s="186"/>
      <c r="F185" s="186"/>
      <c r="G185" s="186"/>
      <c r="H185" s="186"/>
      <c r="I185" s="186"/>
      <c r="J185" s="186"/>
      <c r="K185" s="21"/>
      <c r="L185" s="5"/>
      <c r="M185" s="13"/>
    </row>
    <row r="186" spans="1:13" ht="18.75" customHeight="1">
      <c r="A186" s="254"/>
      <c r="B186" s="193" t="s">
        <v>164</v>
      </c>
      <c r="C186" s="193"/>
      <c r="D186" s="193" t="s">
        <v>165</v>
      </c>
      <c r="E186" s="193"/>
      <c r="F186" s="51" t="s">
        <v>166</v>
      </c>
      <c r="G186" s="36" t="s">
        <v>167</v>
      </c>
      <c r="H186" s="193" t="s">
        <v>163</v>
      </c>
      <c r="I186" s="193"/>
      <c r="J186" s="193"/>
      <c r="K186" s="21"/>
      <c r="L186" s="5"/>
      <c r="M186" s="13"/>
    </row>
    <row r="187" spans="1:13" ht="18.75" customHeight="1" hidden="1">
      <c r="A187" s="254"/>
      <c r="B187" s="182" t="s">
        <v>98</v>
      </c>
      <c r="C187" s="182"/>
      <c r="D187" s="192" t="s">
        <v>18</v>
      </c>
      <c r="E187" s="192"/>
      <c r="F187" s="41"/>
      <c r="G187" s="42"/>
      <c r="H187" s="210">
        <f aca="true" t="shared" si="5" ref="H187:H199">F187*G187</f>
        <v>0</v>
      </c>
      <c r="I187" s="210"/>
      <c r="J187" s="210"/>
      <c r="K187" s="21"/>
      <c r="L187" s="5"/>
      <c r="M187" s="13"/>
    </row>
    <row r="188" spans="1:13" ht="18.75">
      <c r="A188" s="254"/>
      <c r="B188" s="182" t="s">
        <v>99</v>
      </c>
      <c r="C188" s="182"/>
      <c r="D188" s="192" t="s">
        <v>100</v>
      </c>
      <c r="E188" s="192"/>
      <c r="F188" s="41">
        <v>165</v>
      </c>
      <c r="G188" s="42">
        <v>550</v>
      </c>
      <c r="H188" s="210">
        <f t="shared" si="5"/>
        <v>90750</v>
      </c>
      <c r="I188" s="210"/>
      <c r="J188" s="210"/>
      <c r="K188" s="21" t="s">
        <v>206</v>
      </c>
      <c r="L188" s="5"/>
      <c r="M188" s="13"/>
    </row>
    <row r="189" spans="1:13" ht="18.75">
      <c r="A189" s="254"/>
      <c r="B189" s="182" t="s">
        <v>101</v>
      </c>
      <c r="C189" s="182"/>
      <c r="D189" s="192" t="s">
        <v>18</v>
      </c>
      <c r="E189" s="192"/>
      <c r="F189" s="41">
        <v>27</v>
      </c>
      <c r="G189" s="42">
        <v>980</v>
      </c>
      <c r="H189" s="210">
        <f t="shared" si="5"/>
        <v>26460</v>
      </c>
      <c r="I189" s="210"/>
      <c r="J189" s="210"/>
      <c r="K189" s="21" t="s">
        <v>206</v>
      </c>
      <c r="L189" s="5"/>
      <c r="M189" s="13"/>
    </row>
    <row r="190" spans="1:13" ht="18.75" customHeight="1" hidden="1">
      <c r="A190" s="254"/>
      <c r="B190" s="182" t="s">
        <v>102</v>
      </c>
      <c r="C190" s="182"/>
      <c r="D190" s="192" t="s">
        <v>18</v>
      </c>
      <c r="E190" s="192"/>
      <c r="F190" s="41"/>
      <c r="G190" s="42"/>
      <c r="H190" s="210">
        <f t="shared" si="5"/>
        <v>0</v>
      </c>
      <c r="I190" s="210"/>
      <c r="J190" s="210"/>
      <c r="K190" s="21"/>
      <c r="L190" s="5"/>
      <c r="M190" s="13"/>
    </row>
    <row r="191" spans="1:13" ht="18.75" customHeight="1" hidden="1">
      <c r="A191" s="254"/>
      <c r="B191" s="182" t="s">
        <v>103</v>
      </c>
      <c r="C191" s="182"/>
      <c r="D191" s="192" t="s">
        <v>18</v>
      </c>
      <c r="E191" s="192"/>
      <c r="F191" s="41"/>
      <c r="G191" s="42"/>
      <c r="H191" s="210">
        <f t="shared" si="5"/>
        <v>0</v>
      </c>
      <c r="I191" s="210"/>
      <c r="J191" s="210"/>
      <c r="K191" s="21"/>
      <c r="L191" s="5"/>
      <c r="M191" s="13"/>
    </row>
    <row r="192" spans="1:13" ht="18.75" customHeight="1" hidden="1">
      <c r="A192" s="254"/>
      <c r="B192" s="182" t="s">
        <v>104</v>
      </c>
      <c r="C192" s="182"/>
      <c r="D192" s="192" t="s">
        <v>18</v>
      </c>
      <c r="E192" s="192"/>
      <c r="F192" s="41"/>
      <c r="G192" s="42"/>
      <c r="H192" s="210">
        <f t="shared" si="5"/>
        <v>0</v>
      </c>
      <c r="I192" s="210"/>
      <c r="J192" s="210"/>
      <c r="K192" s="21"/>
      <c r="L192" s="5"/>
      <c r="M192" s="13"/>
    </row>
    <row r="193" spans="1:13" ht="18.75" customHeight="1" hidden="1">
      <c r="A193" s="254"/>
      <c r="B193" s="182" t="s">
        <v>105</v>
      </c>
      <c r="C193" s="182"/>
      <c r="D193" s="192" t="s">
        <v>18</v>
      </c>
      <c r="E193" s="192"/>
      <c r="F193" s="41"/>
      <c r="G193" s="42"/>
      <c r="H193" s="210">
        <f t="shared" si="5"/>
        <v>0</v>
      </c>
      <c r="I193" s="210"/>
      <c r="J193" s="210"/>
      <c r="K193" s="21"/>
      <c r="L193" s="5"/>
      <c r="M193" s="13"/>
    </row>
    <row r="194" spans="1:13" ht="18.75">
      <c r="A194" s="254"/>
      <c r="B194" s="182" t="s">
        <v>523</v>
      </c>
      <c r="C194" s="182"/>
      <c r="D194" s="192" t="s">
        <v>18</v>
      </c>
      <c r="E194" s="192"/>
      <c r="F194" s="41">
        <v>4</v>
      </c>
      <c r="G194" s="42">
        <v>1800</v>
      </c>
      <c r="H194" s="210">
        <f t="shared" si="5"/>
        <v>7200</v>
      </c>
      <c r="I194" s="210"/>
      <c r="J194" s="210"/>
      <c r="K194" s="21" t="s">
        <v>206</v>
      </c>
      <c r="L194" s="5"/>
      <c r="M194" s="13"/>
    </row>
    <row r="195" spans="1:13" ht="18.75">
      <c r="A195" s="254"/>
      <c r="B195" s="194" t="s">
        <v>525</v>
      </c>
      <c r="C195" s="196"/>
      <c r="D195" s="213" t="s">
        <v>18</v>
      </c>
      <c r="E195" s="214"/>
      <c r="F195" s="41">
        <v>7</v>
      </c>
      <c r="G195" s="42">
        <v>3500</v>
      </c>
      <c r="H195" s="215">
        <v>24500</v>
      </c>
      <c r="I195" s="216"/>
      <c r="J195" s="43"/>
      <c r="K195" s="21"/>
      <c r="L195" s="5"/>
      <c r="M195" s="13"/>
    </row>
    <row r="196" spans="1:13" ht="18.75">
      <c r="A196" s="254"/>
      <c r="B196" s="182" t="s">
        <v>241</v>
      </c>
      <c r="C196" s="182"/>
      <c r="D196" s="192" t="s">
        <v>18</v>
      </c>
      <c r="E196" s="192"/>
      <c r="F196" s="41">
        <v>5</v>
      </c>
      <c r="G196" s="42">
        <v>1500</v>
      </c>
      <c r="H196" s="210">
        <f t="shared" si="5"/>
        <v>7500</v>
      </c>
      <c r="I196" s="210"/>
      <c r="J196" s="210"/>
      <c r="K196" s="21" t="s">
        <v>206</v>
      </c>
      <c r="L196" s="5"/>
      <c r="M196" s="13"/>
    </row>
    <row r="197" spans="1:13" ht="28.5" customHeight="1" hidden="1">
      <c r="A197" s="254"/>
      <c r="B197" s="194"/>
      <c r="C197" s="196"/>
      <c r="D197" s="213" t="s">
        <v>18</v>
      </c>
      <c r="E197" s="214"/>
      <c r="F197" s="41"/>
      <c r="G197" s="42"/>
      <c r="H197" s="215"/>
      <c r="I197" s="216"/>
      <c r="J197" s="43"/>
      <c r="K197" s="21"/>
      <c r="L197" s="5"/>
      <c r="M197" s="13"/>
    </row>
    <row r="198" spans="1:13" ht="18.75">
      <c r="A198" s="254"/>
      <c r="B198" s="182" t="s">
        <v>208</v>
      </c>
      <c r="C198" s="182"/>
      <c r="D198" s="192" t="s">
        <v>18</v>
      </c>
      <c r="E198" s="192"/>
      <c r="F198" s="41">
        <v>15</v>
      </c>
      <c r="G198" s="42">
        <v>600</v>
      </c>
      <c r="H198" s="210">
        <f t="shared" si="5"/>
        <v>9000</v>
      </c>
      <c r="I198" s="210"/>
      <c r="J198" s="210"/>
      <c r="K198" s="21" t="s">
        <v>206</v>
      </c>
      <c r="L198" s="5"/>
      <c r="M198" s="13"/>
    </row>
    <row r="199" spans="1:13" ht="18.75">
      <c r="A199" s="254"/>
      <c r="B199" s="182" t="s">
        <v>300</v>
      </c>
      <c r="C199" s="182"/>
      <c r="D199" s="192" t="s">
        <v>18</v>
      </c>
      <c r="E199" s="192"/>
      <c r="F199" s="41">
        <v>24</v>
      </c>
      <c r="G199" s="42">
        <v>5900</v>
      </c>
      <c r="H199" s="215">
        <f t="shared" si="5"/>
        <v>141600</v>
      </c>
      <c r="I199" s="216"/>
      <c r="J199" s="43"/>
      <c r="K199" s="21" t="s">
        <v>206</v>
      </c>
      <c r="L199" s="5"/>
      <c r="M199" s="13"/>
    </row>
    <row r="200" spans="1:13" ht="18.75">
      <c r="A200" s="254"/>
      <c r="B200" s="182" t="s">
        <v>524</v>
      </c>
      <c r="C200" s="182"/>
      <c r="D200" s="192" t="s">
        <v>18</v>
      </c>
      <c r="E200" s="192"/>
      <c r="F200" s="41">
        <v>19</v>
      </c>
      <c r="G200" s="42">
        <v>2860</v>
      </c>
      <c r="H200" s="210">
        <f>G200*F200</f>
        <v>54340</v>
      </c>
      <c r="I200" s="210"/>
      <c r="J200" s="210"/>
      <c r="K200" s="21" t="s">
        <v>206</v>
      </c>
      <c r="L200" s="5"/>
      <c r="M200" s="13"/>
    </row>
    <row r="201" spans="1:13" ht="18.75">
      <c r="A201" s="254"/>
      <c r="B201" s="182" t="s">
        <v>302</v>
      </c>
      <c r="C201" s="182"/>
      <c r="D201" s="192" t="s">
        <v>18</v>
      </c>
      <c r="E201" s="192"/>
      <c r="F201" s="41">
        <v>26</v>
      </c>
      <c r="G201" s="42">
        <v>2450</v>
      </c>
      <c r="H201" s="210">
        <f>F201*G201</f>
        <v>63700</v>
      </c>
      <c r="I201" s="210"/>
      <c r="J201" s="210"/>
      <c r="K201" s="21" t="s">
        <v>206</v>
      </c>
      <c r="L201" s="5"/>
      <c r="M201" s="13"/>
    </row>
    <row r="202" spans="1:13" ht="18.75">
      <c r="A202" s="254"/>
      <c r="B202" s="182" t="s">
        <v>221</v>
      </c>
      <c r="C202" s="182"/>
      <c r="D202" s="192" t="s">
        <v>18</v>
      </c>
      <c r="E202" s="192"/>
      <c r="F202" s="41">
        <v>3</v>
      </c>
      <c r="G202" s="42">
        <v>5990</v>
      </c>
      <c r="H202" s="210">
        <f>F202*G202</f>
        <v>17970</v>
      </c>
      <c r="I202" s="210"/>
      <c r="J202" s="210"/>
      <c r="K202" s="21" t="s">
        <v>206</v>
      </c>
      <c r="L202" s="5"/>
      <c r="M202" s="13"/>
    </row>
    <row r="203" spans="1:13" ht="18.75">
      <c r="A203" s="254"/>
      <c r="B203" s="182" t="s">
        <v>103</v>
      </c>
      <c r="C203" s="182"/>
      <c r="D203" s="192" t="s">
        <v>18</v>
      </c>
      <c r="E203" s="192"/>
      <c r="F203" s="41">
        <v>15</v>
      </c>
      <c r="G203" s="42">
        <v>1800</v>
      </c>
      <c r="H203" s="210">
        <f>F203*G203</f>
        <v>27000</v>
      </c>
      <c r="I203" s="210"/>
      <c r="J203" s="210"/>
      <c r="K203" s="21" t="s">
        <v>206</v>
      </c>
      <c r="L203" s="5"/>
      <c r="M203" s="13"/>
    </row>
    <row r="204" spans="1:13" ht="18.75">
      <c r="A204" s="254"/>
      <c r="B204" s="182" t="s">
        <v>301</v>
      </c>
      <c r="C204" s="182"/>
      <c r="D204" s="192" t="s">
        <v>18</v>
      </c>
      <c r="E204" s="192"/>
      <c r="F204" s="41">
        <v>6</v>
      </c>
      <c r="G204" s="42">
        <v>1800</v>
      </c>
      <c r="H204" s="210">
        <f>F204*G204</f>
        <v>10800</v>
      </c>
      <c r="I204" s="210"/>
      <c r="J204" s="210"/>
      <c r="K204" s="21" t="s">
        <v>206</v>
      </c>
      <c r="L204" s="5"/>
      <c r="M204" s="13"/>
    </row>
    <row r="205" spans="1:13" ht="21" customHeight="1">
      <c r="A205" s="254"/>
      <c r="B205" s="237" t="s">
        <v>303</v>
      </c>
      <c r="C205" s="237"/>
      <c r="D205" s="237"/>
      <c r="E205" s="237"/>
      <c r="F205" s="50"/>
      <c r="G205" s="50"/>
      <c r="H205" s="212">
        <v>480820</v>
      </c>
      <c r="I205" s="212"/>
      <c r="J205" s="212"/>
      <c r="K205" s="15">
        <f>H205</f>
        <v>480820</v>
      </c>
      <c r="L205" s="5"/>
      <c r="M205" s="14"/>
    </row>
    <row r="206" spans="1:13" ht="18.75">
      <c r="A206" s="254"/>
      <c r="B206" s="186" t="s">
        <v>177</v>
      </c>
      <c r="C206" s="186"/>
      <c r="D206" s="186"/>
      <c r="E206" s="186"/>
      <c r="F206" s="186"/>
      <c r="G206" s="186"/>
      <c r="H206" s="186"/>
      <c r="I206" s="186"/>
      <c r="J206" s="186"/>
      <c r="K206" s="21"/>
      <c r="L206" s="5"/>
      <c r="M206" s="5"/>
    </row>
    <row r="207" spans="1:13" ht="18" customHeight="1">
      <c r="A207" s="254"/>
      <c r="B207" s="193" t="s">
        <v>164</v>
      </c>
      <c r="C207" s="193"/>
      <c r="D207" s="193" t="s">
        <v>165</v>
      </c>
      <c r="E207" s="193"/>
      <c r="F207" s="51" t="s">
        <v>166</v>
      </c>
      <c r="G207" s="36" t="s">
        <v>167</v>
      </c>
      <c r="H207" s="193" t="s">
        <v>163</v>
      </c>
      <c r="I207" s="193"/>
      <c r="J207" s="193"/>
      <c r="K207" s="21"/>
      <c r="L207" s="5"/>
      <c r="M207" s="5"/>
    </row>
    <row r="208" spans="1:13" ht="18.75" hidden="1">
      <c r="A208" s="254"/>
      <c r="B208" s="182" t="s">
        <v>106</v>
      </c>
      <c r="C208" s="182"/>
      <c r="D208" s="192" t="s">
        <v>18</v>
      </c>
      <c r="E208" s="192"/>
      <c r="F208" s="41">
        <v>450</v>
      </c>
      <c r="G208" s="42">
        <v>450</v>
      </c>
      <c r="H208" s="210">
        <f>G208*F208</f>
        <v>202500</v>
      </c>
      <c r="I208" s="210"/>
      <c r="J208" s="210"/>
      <c r="K208" s="21" t="s">
        <v>206</v>
      </c>
      <c r="L208" s="5"/>
      <c r="M208" s="5"/>
    </row>
    <row r="209" spans="1:13" ht="18.75" hidden="1">
      <c r="A209" s="254"/>
      <c r="B209" s="182" t="s">
        <v>107</v>
      </c>
      <c r="C209" s="182"/>
      <c r="D209" s="192" t="s">
        <v>18</v>
      </c>
      <c r="E209" s="192"/>
      <c r="F209" s="41">
        <v>187</v>
      </c>
      <c r="G209" s="42">
        <v>500</v>
      </c>
      <c r="H209" s="210">
        <f>F209*G209</f>
        <v>93500</v>
      </c>
      <c r="I209" s="210"/>
      <c r="J209" s="210"/>
      <c r="K209" s="21" t="s">
        <v>206</v>
      </c>
      <c r="L209" s="5"/>
      <c r="M209" s="5"/>
    </row>
    <row r="210" spans="1:13" ht="18.75" hidden="1">
      <c r="A210" s="254"/>
      <c r="B210" s="182" t="s">
        <v>108</v>
      </c>
      <c r="C210" s="182"/>
      <c r="D210" s="192" t="s">
        <v>18</v>
      </c>
      <c r="E210" s="192"/>
      <c r="F210" s="41">
        <v>152</v>
      </c>
      <c r="G210" s="42">
        <v>1100</v>
      </c>
      <c r="H210" s="210">
        <f>G210*F210</f>
        <v>167200</v>
      </c>
      <c r="I210" s="210"/>
      <c r="J210" s="210"/>
      <c r="K210" s="21" t="s">
        <v>206</v>
      </c>
      <c r="L210" s="5"/>
      <c r="M210" s="5"/>
    </row>
    <row r="211" spans="1:13" ht="18.75" hidden="1">
      <c r="A211" s="254"/>
      <c r="B211" s="182" t="s">
        <v>109</v>
      </c>
      <c r="C211" s="182"/>
      <c r="D211" s="192" t="s">
        <v>18</v>
      </c>
      <c r="E211" s="192"/>
      <c r="F211" s="41">
        <v>6</v>
      </c>
      <c r="G211" s="42">
        <v>400</v>
      </c>
      <c r="H211" s="210">
        <f>F211*G211</f>
        <v>2400</v>
      </c>
      <c r="I211" s="210"/>
      <c r="J211" s="210"/>
      <c r="K211" s="21" t="s">
        <v>206</v>
      </c>
      <c r="L211" s="5"/>
      <c r="M211" s="5"/>
    </row>
    <row r="212" spans="1:13" ht="18.75" hidden="1">
      <c r="A212" s="254"/>
      <c r="B212" s="182" t="s">
        <v>110</v>
      </c>
      <c r="C212" s="182"/>
      <c r="D212" s="192" t="s">
        <v>18</v>
      </c>
      <c r="E212" s="192"/>
      <c r="F212" s="41">
        <v>32</v>
      </c>
      <c r="G212" s="42">
        <v>850</v>
      </c>
      <c r="H212" s="210">
        <f>F212*G212</f>
        <v>27200</v>
      </c>
      <c r="I212" s="210"/>
      <c r="J212" s="210"/>
      <c r="K212" s="21" t="s">
        <v>206</v>
      </c>
      <c r="L212" s="5"/>
      <c r="M212" s="5"/>
    </row>
    <row r="213" spans="1:13" ht="18.75" hidden="1">
      <c r="A213" s="254"/>
      <c r="B213" s="182" t="s">
        <v>515</v>
      </c>
      <c r="C213" s="182"/>
      <c r="D213" s="192" t="s">
        <v>18</v>
      </c>
      <c r="E213" s="192"/>
      <c r="F213" s="41">
        <v>1500</v>
      </c>
      <c r="G213" s="42">
        <v>960</v>
      </c>
      <c r="H213" s="210">
        <f>F213*G213</f>
        <v>1440000</v>
      </c>
      <c r="I213" s="210"/>
      <c r="J213" s="210"/>
      <c r="K213" s="21" t="s">
        <v>206</v>
      </c>
      <c r="L213" s="5"/>
      <c r="M213" s="5"/>
    </row>
    <row r="214" spans="1:13" ht="33.75" customHeight="1">
      <c r="A214" s="254"/>
      <c r="B214" s="182" t="s">
        <v>513</v>
      </c>
      <c r="C214" s="182"/>
      <c r="D214" s="192" t="s">
        <v>100</v>
      </c>
      <c r="E214" s="192"/>
      <c r="F214" s="41">
        <v>1205</v>
      </c>
      <c r="G214" s="42">
        <v>1500</v>
      </c>
      <c r="H214" s="210">
        <f>G214*F214</f>
        <v>1807500</v>
      </c>
      <c r="I214" s="210"/>
      <c r="J214" s="210"/>
      <c r="K214" s="21" t="s">
        <v>206</v>
      </c>
      <c r="L214" s="5"/>
      <c r="M214" s="5"/>
    </row>
    <row r="215" spans="1:13" ht="18.75" hidden="1">
      <c r="A215" s="254"/>
      <c r="B215" s="182" t="s">
        <v>520</v>
      </c>
      <c r="C215" s="182"/>
      <c r="D215" s="192" t="s">
        <v>18</v>
      </c>
      <c r="E215" s="192"/>
      <c r="F215" s="41">
        <v>1012</v>
      </c>
      <c r="G215" s="42">
        <v>240</v>
      </c>
      <c r="H215" s="210">
        <f>F215*G215</f>
        <v>242880</v>
      </c>
      <c r="I215" s="210"/>
      <c r="J215" s="210"/>
      <c r="K215" s="21" t="s">
        <v>206</v>
      </c>
      <c r="L215" s="5"/>
      <c r="M215" s="5"/>
    </row>
    <row r="216" spans="1:13" ht="18.75" hidden="1">
      <c r="A216" s="254"/>
      <c r="B216" s="182" t="s">
        <v>514</v>
      </c>
      <c r="C216" s="182"/>
      <c r="D216" s="192" t="s">
        <v>18</v>
      </c>
      <c r="E216" s="192"/>
      <c r="F216" s="41">
        <v>11</v>
      </c>
      <c r="G216" s="42">
        <v>3700</v>
      </c>
      <c r="H216" s="210">
        <f>F216*G216</f>
        <v>40700</v>
      </c>
      <c r="I216" s="210"/>
      <c r="J216" s="210"/>
      <c r="K216" s="21" t="s">
        <v>206</v>
      </c>
      <c r="L216" s="5"/>
      <c r="M216" s="5"/>
    </row>
    <row r="217" spans="1:13" ht="18.75" hidden="1">
      <c r="A217" s="254"/>
      <c r="B217" s="182" t="s">
        <v>521</v>
      </c>
      <c r="C217" s="182"/>
      <c r="D217" s="192" t="s">
        <v>18</v>
      </c>
      <c r="E217" s="192"/>
      <c r="F217" s="41">
        <v>32</v>
      </c>
      <c r="G217" s="42">
        <v>1600</v>
      </c>
      <c r="H217" s="210">
        <v>0</v>
      </c>
      <c r="I217" s="210"/>
      <c r="J217" s="210"/>
      <c r="K217" s="21" t="s">
        <v>206</v>
      </c>
      <c r="L217" s="5"/>
      <c r="M217" s="5"/>
    </row>
    <row r="218" spans="1:13" ht="18.75" hidden="1">
      <c r="A218" s="254"/>
      <c r="B218" s="182" t="s">
        <v>111</v>
      </c>
      <c r="C218" s="182"/>
      <c r="D218" s="192" t="s">
        <v>18</v>
      </c>
      <c r="E218" s="192"/>
      <c r="F218" s="41">
        <v>154</v>
      </c>
      <c r="G218" s="42">
        <v>1600</v>
      </c>
      <c r="H218" s="210">
        <f>G218*F218</f>
        <v>246400</v>
      </c>
      <c r="I218" s="210"/>
      <c r="J218" s="210"/>
      <c r="K218" s="21" t="s">
        <v>206</v>
      </c>
      <c r="L218" s="5"/>
      <c r="M218" s="5"/>
    </row>
    <row r="219" spans="1:13" ht="18.75" hidden="1">
      <c r="A219" s="254"/>
      <c r="B219" s="182" t="s">
        <v>306</v>
      </c>
      <c r="C219" s="182"/>
      <c r="D219" s="192" t="s">
        <v>18</v>
      </c>
      <c r="E219" s="192"/>
      <c r="F219" s="41">
        <v>25</v>
      </c>
      <c r="G219" s="42">
        <v>450</v>
      </c>
      <c r="H219" s="210">
        <f>G219*F219</f>
        <v>11250</v>
      </c>
      <c r="I219" s="210"/>
      <c r="J219" s="210"/>
      <c r="K219" s="21" t="s">
        <v>206</v>
      </c>
      <c r="L219" s="5"/>
      <c r="M219" s="5"/>
    </row>
    <row r="220" spans="1:13" ht="17.25" customHeight="1">
      <c r="A220" s="254"/>
      <c r="B220" s="182" t="s">
        <v>516</v>
      </c>
      <c r="C220" s="182"/>
      <c r="D220" s="192" t="s">
        <v>18</v>
      </c>
      <c r="E220" s="192"/>
      <c r="F220" s="41">
        <v>251</v>
      </c>
      <c r="G220" s="42">
        <v>2600</v>
      </c>
      <c r="H220" s="210">
        <f>F220*G220</f>
        <v>652600</v>
      </c>
      <c r="I220" s="210"/>
      <c r="J220" s="210"/>
      <c r="K220" s="21" t="s">
        <v>206</v>
      </c>
      <c r="L220" s="5"/>
      <c r="M220" s="5"/>
    </row>
    <row r="221" spans="1:13" ht="18.75" hidden="1">
      <c r="A221" s="254"/>
      <c r="B221" s="182" t="s">
        <v>305</v>
      </c>
      <c r="C221" s="182"/>
      <c r="D221" s="192" t="s">
        <v>18</v>
      </c>
      <c r="E221" s="192"/>
      <c r="F221" s="41">
        <v>406</v>
      </c>
      <c r="G221" s="42">
        <v>1100</v>
      </c>
      <c r="H221" s="210">
        <f>G221*F221</f>
        <v>446600</v>
      </c>
      <c r="I221" s="210"/>
      <c r="J221" s="210"/>
      <c r="K221" s="21" t="s">
        <v>206</v>
      </c>
      <c r="L221" s="5"/>
      <c r="M221" s="5"/>
    </row>
    <row r="222" spans="1:13" ht="30.75" customHeight="1" hidden="1">
      <c r="A222" s="254"/>
      <c r="B222" s="182" t="s">
        <v>518</v>
      </c>
      <c r="C222" s="182"/>
      <c r="D222" s="192" t="s">
        <v>18</v>
      </c>
      <c r="E222" s="192"/>
      <c r="F222" s="41">
        <v>82</v>
      </c>
      <c r="G222" s="42">
        <v>1200</v>
      </c>
      <c r="H222" s="210">
        <f>F222*G222</f>
        <v>98400</v>
      </c>
      <c r="I222" s="210"/>
      <c r="J222" s="210"/>
      <c r="K222" s="21" t="s">
        <v>206</v>
      </c>
      <c r="L222" s="5"/>
      <c r="M222" s="5"/>
    </row>
    <row r="223" spans="1:13" ht="19.5" customHeight="1" hidden="1">
      <c r="A223" s="254"/>
      <c r="B223" s="182" t="s">
        <v>517</v>
      </c>
      <c r="C223" s="182"/>
      <c r="D223" s="192" t="s">
        <v>18</v>
      </c>
      <c r="E223" s="192"/>
      <c r="F223" s="41">
        <v>23</v>
      </c>
      <c r="G223" s="42">
        <v>850</v>
      </c>
      <c r="H223" s="210">
        <f>F223*G223</f>
        <v>19550</v>
      </c>
      <c r="I223" s="210"/>
      <c r="J223" s="210"/>
      <c r="K223" s="21" t="s">
        <v>206</v>
      </c>
      <c r="L223" s="5"/>
      <c r="M223" s="5"/>
    </row>
    <row r="224" spans="1:14" s="66" customFormat="1" ht="18.75" hidden="1">
      <c r="A224" s="254"/>
      <c r="B224" s="182" t="s">
        <v>240</v>
      </c>
      <c r="C224" s="182"/>
      <c r="D224" s="192" t="s">
        <v>18</v>
      </c>
      <c r="E224" s="192"/>
      <c r="F224" s="41">
        <v>4</v>
      </c>
      <c r="G224" s="42">
        <v>1200</v>
      </c>
      <c r="H224" s="210">
        <f>G224*F224</f>
        <v>4800</v>
      </c>
      <c r="I224" s="210"/>
      <c r="J224" s="210"/>
      <c r="K224" s="16" t="s">
        <v>206</v>
      </c>
      <c r="L224" s="13"/>
      <c r="M224" s="13"/>
      <c r="N224"/>
    </row>
    <row r="225" spans="1:13" ht="18.75" customHeight="1" hidden="1">
      <c r="A225" s="254"/>
      <c r="B225" s="182" t="s">
        <v>307</v>
      </c>
      <c r="C225" s="182"/>
      <c r="D225" s="192" t="s">
        <v>18</v>
      </c>
      <c r="E225" s="192"/>
      <c r="F225" s="41">
        <v>37</v>
      </c>
      <c r="G225" s="42">
        <v>4500</v>
      </c>
      <c r="H225" s="210">
        <f>F225*G225</f>
        <v>166500</v>
      </c>
      <c r="I225" s="210"/>
      <c r="J225" s="210"/>
      <c r="K225" s="21" t="s">
        <v>206</v>
      </c>
      <c r="L225" s="5"/>
      <c r="M225" s="5"/>
    </row>
    <row r="226" spans="1:13" ht="18.75" hidden="1">
      <c r="A226" s="254"/>
      <c r="B226" s="182" t="s">
        <v>522</v>
      </c>
      <c r="C226" s="182"/>
      <c r="D226" s="192" t="s">
        <v>18</v>
      </c>
      <c r="E226" s="192"/>
      <c r="F226" s="41">
        <v>24</v>
      </c>
      <c r="G226" s="42">
        <v>700</v>
      </c>
      <c r="H226" s="210">
        <f>F226*G226</f>
        <v>16800</v>
      </c>
      <c r="I226" s="210"/>
      <c r="J226" s="210"/>
      <c r="K226" s="21" t="s">
        <v>206</v>
      </c>
      <c r="L226" s="5"/>
      <c r="M226" s="5"/>
    </row>
    <row r="227" spans="1:13" ht="18.75" hidden="1">
      <c r="A227" s="254"/>
      <c r="B227" s="182" t="s">
        <v>239</v>
      </c>
      <c r="C227" s="182"/>
      <c r="D227" s="192" t="s">
        <v>18</v>
      </c>
      <c r="E227" s="192"/>
      <c r="F227" s="41">
        <v>3</v>
      </c>
      <c r="G227" s="42">
        <v>1600</v>
      </c>
      <c r="H227" s="210">
        <f>F227*G227</f>
        <v>4800</v>
      </c>
      <c r="I227" s="210"/>
      <c r="J227" s="210"/>
      <c r="K227" s="21" t="s">
        <v>206</v>
      </c>
      <c r="L227" s="5"/>
      <c r="M227" s="5"/>
    </row>
    <row r="228" spans="1:13" ht="18.75" hidden="1">
      <c r="A228" s="254"/>
      <c r="B228" s="182"/>
      <c r="C228" s="182"/>
      <c r="D228" s="192" t="s">
        <v>18</v>
      </c>
      <c r="E228" s="192"/>
      <c r="F228" s="41"/>
      <c r="G228" s="42"/>
      <c r="H228" s="210">
        <v>0</v>
      </c>
      <c r="I228" s="210"/>
      <c r="J228" s="210"/>
      <c r="K228" s="21" t="s">
        <v>206</v>
      </c>
      <c r="L228" s="5"/>
      <c r="M228" s="5"/>
    </row>
    <row r="229" spans="1:13" ht="30.75" customHeight="1" hidden="1">
      <c r="A229" s="254"/>
      <c r="B229" s="182" t="s">
        <v>519</v>
      </c>
      <c r="C229" s="182"/>
      <c r="D229" s="192" t="s">
        <v>18</v>
      </c>
      <c r="E229" s="192"/>
      <c r="F229" s="41">
        <v>42</v>
      </c>
      <c r="G229" s="42">
        <v>1500</v>
      </c>
      <c r="H229" s="210">
        <f>F229*G229</f>
        <v>63000</v>
      </c>
      <c r="I229" s="210"/>
      <c r="J229" s="210"/>
      <c r="K229" s="21" t="s">
        <v>206</v>
      </c>
      <c r="L229" s="5"/>
      <c r="M229" s="5"/>
    </row>
    <row r="230" spans="1:13" ht="18.75" hidden="1">
      <c r="A230" s="254"/>
      <c r="B230" s="182" t="s">
        <v>112</v>
      </c>
      <c r="C230" s="182"/>
      <c r="D230" s="192" t="s">
        <v>18</v>
      </c>
      <c r="E230" s="192"/>
      <c r="F230" s="41">
        <v>4</v>
      </c>
      <c r="G230" s="42">
        <v>2400</v>
      </c>
      <c r="H230" s="210">
        <f>F230*G230</f>
        <v>9600</v>
      </c>
      <c r="I230" s="210"/>
      <c r="J230" s="210"/>
      <c r="K230" s="21" t="s">
        <v>206</v>
      </c>
      <c r="L230" s="5"/>
      <c r="M230" s="5"/>
    </row>
    <row r="231" spans="1:13" ht="0.75" customHeight="1" hidden="1">
      <c r="A231" s="254"/>
      <c r="B231" s="182"/>
      <c r="C231" s="182"/>
      <c r="D231" s="192"/>
      <c r="E231" s="192"/>
      <c r="F231" s="41"/>
      <c r="G231" s="42"/>
      <c r="H231" s="210">
        <v>0</v>
      </c>
      <c r="I231" s="210"/>
      <c r="J231" s="210"/>
      <c r="K231" s="21" t="s">
        <v>206</v>
      </c>
      <c r="L231" s="5"/>
      <c r="M231" s="5"/>
    </row>
    <row r="232" spans="1:13" ht="0.75" customHeight="1" hidden="1">
      <c r="A232" s="254"/>
      <c r="B232" s="182"/>
      <c r="C232" s="182"/>
      <c r="D232" s="192"/>
      <c r="E232" s="192"/>
      <c r="F232" s="41">
        <v>0</v>
      </c>
      <c r="G232" s="42"/>
      <c r="H232" s="210"/>
      <c r="I232" s="210"/>
      <c r="J232" s="210"/>
      <c r="K232" s="21" t="s">
        <v>206</v>
      </c>
      <c r="L232" s="5"/>
      <c r="M232" s="5"/>
    </row>
    <row r="233" spans="1:13" ht="15.75" customHeight="1">
      <c r="A233" s="254"/>
      <c r="B233" s="237" t="s">
        <v>143</v>
      </c>
      <c r="C233" s="237"/>
      <c r="D233" s="237"/>
      <c r="E233" s="237"/>
      <c r="F233" s="50"/>
      <c r="G233" s="50"/>
      <c r="H233" s="212">
        <f>H214+H220</f>
        <v>2460100</v>
      </c>
      <c r="I233" s="212"/>
      <c r="J233" s="212"/>
      <c r="K233" s="15">
        <f>H233</f>
        <v>2460100</v>
      </c>
      <c r="L233" s="5"/>
      <c r="M233" s="5"/>
    </row>
    <row r="234" spans="1:13" ht="0.75" customHeight="1" hidden="1">
      <c r="A234" s="254"/>
      <c r="B234" s="186" t="s">
        <v>178</v>
      </c>
      <c r="C234" s="186"/>
      <c r="D234" s="186"/>
      <c r="E234" s="186"/>
      <c r="F234" s="186"/>
      <c r="G234" s="186"/>
      <c r="H234" s="186"/>
      <c r="I234" s="186"/>
      <c r="J234" s="186"/>
      <c r="K234" s="21"/>
      <c r="L234" s="5"/>
      <c r="M234" s="5"/>
    </row>
    <row r="235" spans="1:13" ht="16.5" customHeight="1" hidden="1">
      <c r="A235" s="254"/>
      <c r="B235" s="193" t="s">
        <v>164</v>
      </c>
      <c r="C235" s="193"/>
      <c r="D235" s="193" t="s">
        <v>165</v>
      </c>
      <c r="E235" s="193"/>
      <c r="F235" s="51" t="s">
        <v>166</v>
      </c>
      <c r="G235" s="36" t="s">
        <v>167</v>
      </c>
      <c r="H235" s="193" t="s">
        <v>163</v>
      </c>
      <c r="I235" s="193"/>
      <c r="J235" s="193"/>
      <c r="K235" s="21"/>
      <c r="L235" s="5"/>
      <c r="M235" s="5"/>
    </row>
    <row r="236" spans="1:13" ht="18.75" hidden="1">
      <c r="A236" s="254"/>
      <c r="B236" s="182" t="s">
        <v>411</v>
      </c>
      <c r="C236" s="182"/>
      <c r="D236" s="192" t="s">
        <v>113</v>
      </c>
      <c r="E236" s="192"/>
      <c r="F236" s="41">
        <v>550</v>
      </c>
      <c r="G236" s="42">
        <v>20</v>
      </c>
      <c r="H236" s="210">
        <f aca="true" t="shared" si="6" ref="H236:H243">F236*G236</f>
        <v>11000</v>
      </c>
      <c r="I236" s="210"/>
      <c r="J236" s="210"/>
      <c r="K236" s="21" t="s">
        <v>206</v>
      </c>
      <c r="L236" s="5"/>
      <c r="M236" s="5"/>
    </row>
    <row r="237" spans="1:13" ht="18.75" hidden="1">
      <c r="A237" s="254"/>
      <c r="B237" s="182" t="s">
        <v>410</v>
      </c>
      <c r="C237" s="182"/>
      <c r="D237" s="192" t="s">
        <v>113</v>
      </c>
      <c r="E237" s="192"/>
      <c r="F237" s="41">
        <v>500</v>
      </c>
      <c r="G237" s="42">
        <v>25</v>
      </c>
      <c r="H237" s="210">
        <f t="shared" si="6"/>
        <v>12500</v>
      </c>
      <c r="I237" s="210"/>
      <c r="J237" s="210"/>
      <c r="K237" s="21" t="s">
        <v>206</v>
      </c>
      <c r="L237" s="5"/>
      <c r="M237" s="5"/>
    </row>
    <row r="238" spans="1:13" ht="18.75" hidden="1">
      <c r="A238" s="254"/>
      <c r="B238" s="182" t="s">
        <v>114</v>
      </c>
      <c r="C238" s="182"/>
      <c r="D238" s="192" t="s">
        <v>18</v>
      </c>
      <c r="E238" s="192"/>
      <c r="F238" s="41">
        <v>20</v>
      </c>
      <c r="G238" s="42">
        <v>190</v>
      </c>
      <c r="H238" s="210">
        <f t="shared" si="6"/>
        <v>3800</v>
      </c>
      <c r="I238" s="210"/>
      <c r="J238" s="210"/>
      <c r="K238" s="21" t="s">
        <v>206</v>
      </c>
      <c r="L238" s="5"/>
      <c r="M238" s="5"/>
    </row>
    <row r="239" spans="1:13" ht="18.75" hidden="1">
      <c r="A239" s="254"/>
      <c r="B239" s="194" t="s">
        <v>412</v>
      </c>
      <c r="C239" s="196"/>
      <c r="D239" s="213" t="s">
        <v>18</v>
      </c>
      <c r="E239" s="214"/>
      <c r="F239" s="41">
        <v>250</v>
      </c>
      <c r="G239" s="42">
        <v>185</v>
      </c>
      <c r="H239" s="215">
        <f t="shared" si="6"/>
        <v>46250</v>
      </c>
      <c r="I239" s="216"/>
      <c r="J239" s="43"/>
      <c r="K239" s="21" t="s">
        <v>206</v>
      </c>
      <c r="L239" s="5"/>
      <c r="M239" s="5"/>
    </row>
    <row r="240" spans="1:13" ht="18.75" hidden="1">
      <c r="A240" s="254"/>
      <c r="B240" s="182" t="s">
        <v>115</v>
      </c>
      <c r="C240" s="182"/>
      <c r="D240" s="192" t="s">
        <v>18</v>
      </c>
      <c r="E240" s="192"/>
      <c r="F240" s="41">
        <v>110</v>
      </c>
      <c r="G240" s="42">
        <v>190</v>
      </c>
      <c r="H240" s="210">
        <f t="shared" si="6"/>
        <v>20900</v>
      </c>
      <c r="I240" s="210"/>
      <c r="J240" s="210"/>
      <c r="K240" s="21" t="s">
        <v>206</v>
      </c>
      <c r="L240" s="5"/>
      <c r="M240" s="5"/>
    </row>
    <row r="241" spans="1:13" ht="19.5" customHeight="1" hidden="1">
      <c r="A241" s="254"/>
      <c r="B241" s="182" t="s">
        <v>116</v>
      </c>
      <c r="C241" s="182"/>
      <c r="D241" s="192" t="s">
        <v>18</v>
      </c>
      <c r="E241" s="192"/>
      <c r="F241" s="41"/>
      <c r="G241" s="42"/>
      <c r="H241" s="210">
        <f t="shared" si="6"/>
        <v>0</v>
      </c>
      <c r="I241" s="210"/>
      <c r="J241" s="210"/>
      <c r="K241" s="21"/>
      <c r="L241" s="5"/>
      <c r="M241" s="5"/>
    </row>
    <row r="242" spans="1:13" ht="18.75" hidden="1">
      <c r="A242" s="254"/>
      <c r="B242" s="182" t="s">
        <v>308</v>
      </c>
      <c r="C242" s="182"/>
      <c r="D242" s="192" t="s">
        <v>18</v>
      </c>
      <c r="E242" s="192"/>
      <c r="F242" s="41">
        <v>16</v>
      </c>
      <c r="G242" s="42">
        <v>250</v>
      </c>
      <c r="H242" s="210">
        <f t="shared" si="6"/>
        <v>4000</v>
      </c>
      <c r="I242" s="210"/>
      <c r="J242" s="210"/>
      <c r="K242" s="21" t="s">
        <v>206</v>
      </c>
      <c r="L242" s="5"/>
      <c r="M242" s="5"/>
    </row>
    <row r="243" spans="1:13" ht="18.75" hidden="1">
      <c r="A243" s="254"/>
      <c r="B243" s="182" t="s">
        <v>309</v>
      </c>
      <c r="C243" s="182"/>
      <c r="D243" s="192" t="s">
        <v>19</v>
      </c>
      <c r="E243" s="192"/>
      <c r="F243" s="41">
        <v>1700</v>
      </c>
      <c r="G243" s="42">
        <v>15</v>
      </c>
      <c r="H243" s="210">
        <f t="shared" si="6"/>
        <v>25500</v>
      </c>
      <c r="I243" s="210"/>
      <c r="J243" s="210"/>
      <c r="K243" s="21" t="s">
        <v>206</v>
      </c>
      <c r="L243" s="5"/>
      <c r="M243" s="5"/>
    </row>
    <row r="244" spans="1:13" ht="18.75" hidden="1">
      <c r="A244" s="254"/>
      <c r="B244" s="182" t="s">
        <v>310</v>
      </c>
      <c r="C244" s="182"/>
      <c r="D244" s="192" t="s">
        <v>18</v>
      </c>
      <c r="E244" s="192"/>
      <c r="F244" s="41">
        <v>31</v>
      </c>
      <c r="G244" s="42">
        <v>300</v>
      </c>
      <c r="H244" s="210">
        <f>G244*F244</f>
        <v>9300</v>
      </c>
      <c r="I244" s="210"/>
      <c r="J244" s="210"/>
      <c r="K244" s="21" t="s">
        <v>206</v>
      </c>
      <c r="L244" s="5"/>
      <c r="M244" s="5"/>
    </row>
    <row r="245" spans="1:13" ht="18.75" hidden="1">
      <c r="A245" s="254"/>
      <c r="B245" s="182" t="s">
        <v>311</v>
      </c>
      <c r="C245" s="182"/>
      <c r="D245" s="192" t="s">
        <v>18</v>
      </c>
      <c r="E245" s="192"/>
      <c r="F245" s="41">
        <v>92</v>
      </c>
      <c r="G245" s="42">
        <v>55</v>
      </c>
      <c r="H245" s="210">
        <f>F245*G245</f>
        <v>5060</v>
      </c>
      <c r="I245" s="210"/>
      <c r="J245" s="210"/>
      <c r="K245" s="21" t="s">
        <v>206</v>
      </c>
      <c r="L245" s="5"/>
      <c r="M245" s="5"/>
    </row>
    <row r="246" spans="1:13" ht="18.75" hidden="1">
      <c r="A246" s="254"/>
      <c r="B246" s="182" t="s">
        <v>312</v>
      </c>
      <c r="C246" s="182"/>
      <c r="D246" s="192" t="s">
        <v>18</v>
      </c>
      <c r="E246" s="192"/>
      <c r="F246" s="41">
        <v>62</v>
      </c>
      <c r="G246" s="42">
        <v>250</v>
      </c>
      <c r="H246" s="210">
        <f>F246*G246</f>
        <v>15500</v>
      </c>
      <c r="I246" s="210"/>
      <c r="J246" s="210"/>
      <c r="K246" s="21" t="s">
        <v>206</v>
      </c>
      <c r="L246" s="5"/>
      <c r="M246" s="5"/>
    </row>
    <row r="247" spans="1:13" ht="18.75" hidden="1">
      <c r="A247" s="254"/>
      <c r="B247" s="182" t="s">
        <v>313</v>
      </c>
      <c r="C247" s="182"/>
      <c r="D247" s="192" t="s">
        <v>18</v>
      </c>
      <c r="E247" s="192"/>
      <c r="F247" s="41">
        <v>60</v>
      </c>
      <c r="G247" s="42">
        <v>500</v>
      </c>
      <c r="H247" s="210">
        <f>F247*G247</f>
        <v>30000</v>
      </c>
      <c r="I247" s="210"/>
      <c r="J247" s="210"/>
      <c r="K247" s="21" t="s">
        <v>206</v>
      </c>
      <c r="L247" s="5"/>
      <c r="M247" s="5"/>
    </row>
    <row r="248" spans="1:13" ht="18.75" hidden="1">
      <c r="A248" s="254"/>
      <c r="B248" s="182" t="s">
        <v>314</v>
      </c>
      <c r="C248" s="182"/>
      <c r="D248" s="192" t="s">
        <v>18</v>
      </c>
      <c r="E248" s="192"/>
      <c r="F248" s="41">
        <v>29</v>
      </c>
      <c r="G248" s="42">
        <v>150</v>
      </c>
      <c r="H248" s="210">
        <f>F248*G248</f>
        <v>4350</v>
      </c>
      <c r="I248" s="210"/>
      <c r="J248" s="210"/>
      <c r="K248" s="21" t="s">
        <v>206</v>
      </c>
      <c r="L248" s="5"/>
      <c r="M248" s="5"/>
    </row>
    <row r="249" spans="1:13" ht="17.25" customHeight="1" hidden="1">
      <c r="A249" s="254"/>
      <c r="B249" s="182" t="s">
        <v>209</v>
      </c>
      <c r="C249" s="182"/>
      <c r="D249" s="192" t="s">
        <v>18</v>
      </c>
      <c r="E249" s="192"/>
      <c r="F249" s="41">
        <v>207</v>
      </c>
      <c r="G249" s="42">
        <v>190</v>
      </c>
      <c r="H249" s="210">
        <f>G249*F249</f>
        <v>39330</v>
      </c>
      <c r="I249" s="210"/>
      <c r="J249" s="210"/>
      <c r="K249" s="21" t="s">
        <v>206</v>
      </c>
      <c r="L249" s="5"/>
      <c r="M249" s="5"/>
    </row>
    <row r="250" spans="1:13" ht="21" customHeight="1" hidden="1">
      <c r="A250" s="254"/>
      <c r="B250" s="237" t="s">
        <v>144</v>
      </c>
      <c r="C250" s="237"/>
      <c r="D250" s="237"/>
      <c r="E250" s="237"/>
      <c r="F250" s="50"/>
      <c r="G250" s="52"/>
      <c r="H250" s="212">
        <f>SUM(H236:J249)</f>
        <v>227490</v>
      </c>
      <c r="I250" s="212"/>
      <c r="J250" s="212"/>
      <c r="K250" s="15">
        <f>H250</f>
        <v>227490</v>
      </c>
      <c r="L250" s="5"/>
      <c r="M250" s="5"/>
    </row>
    <row r="251" spans="1:13" ht="21.75" customHeight="1" hidden="1">
      <c r="A251" s="254"/>
      <c r="B251" s="186" t="s">
        <v>179</v>
      </c>
      <c r="C251" s="186"/>
      <c r="D251" s="186"/>
      <c r="E251" s="186"/>
      <c r="F251" s="186"/>
      <c r="G251" s="186"/>
      <c r="H251" s="186"/>
      <c r="I251" s="186"/>
      <c r="J251" s="186"/>
      <c r="K251" s="21"/>
      <c r="L251" s="5"/>
      <c r="M251" s="5"/>
    </row>
    <row r="252" spans="1:13" ht="34.5" customHeight="1" hidden="1">
      <c r="A252" s="254"/>
      <c r="B252" s="193" t="s">
        <v>164</v>
      </c>
      <c r="C252" s="193"/>
      <c r="D252" s="193" t="s">
        <v>165</v>
      </c>
      <c r="E252" s="193"/>
      <c r="F252" s="51" t="s">
        <v>166</v>
      </c>
      <c r="G252" s="36" t="s">
        <v>167</v>
      </c>
      <c r="H252" s="193" t="s">
        <v>163</v>
      </c>
      <c r="I252" s="193"/>
      <c r="J252" s="193"/>
      <c r="K252" s="21"/>
      <c r="L252" s="5"/>
      <c r="M252" s="5"/>
    </row>
    <row r="253" spans="1:13" ht="18.75" hidden="1">
      <c r="A253" s="254"/>
      <c r="B253" s="194" t="s">
        <v>295</v>
      </c>
      <c r="C253" s="146"/>
      <c r="D253" s="192" t="s">
        <v>18</v>
      </c>
      <c r="E253" s="192"/>
      <c r="F253" s="41">
        <v>5</v>
      </c>
      <c r="G253" s="42">
        <v>2400</v>
      </c>
      <c r="H253" s="210">
        <f aca="true" t="shared" si="7" ref="H253:H265">F253*G253</f>
        <v>12000</v>
      </c>
      <c r="I253" s="210"/>
      <c r="J253" s="210"/>
      <c r="K253" s="21" t="s">
        <v>206</v>
      </c>
      <c r="L253" s="5"/>
      <c r="M253" s="5"/>
    </row>
    <row r="254" spans="1:13" ht="18.75" hidden="1">
      <c r="A254" s="254"/>
      <c r="B254" s="182" t="s">
        <v>117</v>
      </c>
      <c r="C254" s="182"/>
      <c r="D254" s="192" t="s">
        <v>18</v>
      </c>
      <c r="E254" s="192"/>
      <c r="F254" s="41">
        <v>233</v>
      </c>
      <c r="G254" s="42">
        <v>350</v>
      </c>
      <c r="H254" s="210">
        <f t="shared" si="7"/>
        <v>81550</v>
      </c>
      <c r="I254" s="210"/>
      <c r="J254" s="210"/>
      <c r="K254" s="21" t="s">
        <v>206</v>
      </c>
      <c r="L254" s="5"/>
      <c r="M254" s="5"/>
    </row>
    <row r="255" spans="1:13" ht="18.75" hidden="1">
      <c r="A255" s="254"/>
      <c r="B255" s="182" t="s">
        <v>118</v>
      </c>
      <c r="C255" s="182"/>
      <c r="D255" s="192" t="s">
        <v>18</v>
      </c>
      <c r="E255" s="192"/>
      <c r="F255" s="41">
        <v>60</v>
      </c>
      <c r="G255" s="42">
        <v>570</v>
      </c>
      <c r="H255" s="210">
        <f t="shared" si="7"/>
        <v>34200</v>
      </c>
      <c r="I255" s="210"/>
      <c r="J255" s="210"/>
      <c r="K255" s="21" t="s">
        <v>206</v>
      </c>
      <c r="L255" s="5"/>
      <c r="M255" s="5"/>
    </row>
    <row r="256" spans="1:13" ht="18.75" hidden="1">
      <c r="A256" s="254"/>
      <c r="B256" s="182" t="s">
        <v>119</v>
      </c>
      <c r="C256" s="182"/>
      <c r="D256" s="192" t="s">
        <v>18</v>
      </c>
      <c r="E256" s="192"/>
      <c r="F256" s="41">
        <v>116</v>
      </c>
      <c r="G256" s="42">
        <v>300</v>
      </c>
      <c r="H256" s="210">
        <f t="shared" si="7"/>
        <v>34800</v>
      </c>
      <c r="I256" s="210"/>
      <c r="J256" s="210"/>
      <c r="K256" s="21" t="s">
        <v>206</v>
      </c>
      <c r="L256" s="5"/>
      <c r="M256" s="5"/>
    </row>
    <row r="257" spans="1:13" ht="18.75" hidden="1">
      <c r="A257" s="254"/>
      <c r="B257" s="182"/>
      <c r="C257" s="182"/>
      <c r="D257" s="192" t="s">
        <v>18</v>
      </c>
      <c r="E257" s="192"/>
      <c r="F257" s="41"/>
      <c r="G257" s="42"/>
      <c r="H257" s="210">
        <f t="shared" si="7"/>
        <v>0</v>
      </c>
      <c r="I257" s="210"/>
      <c r="J257" s="210"/>
      <c r="K257" s="21" t="s">
        <v>206</v>
      </c>
      <c r="L257" s="5"/>
      <c r="M257" s="5"/>
    </row>
    <row r="258" spans="1:13" ht="18.75" hidden="1">
      <c r="A258" s="254"/>
      <c r="B258" s="182" t="s">
        <v>296</v>
      </c>
      <c r="C258" s="182"/>
      <c r="D258" s="192" t="s">
        <v>18</v>
      </c>
      <c r="E258" s="192"/>
      <c r="F258" s="41">
        <v>24</v>
      </c>
      <c r="G258" s="42">
        <v>4890</v>
      </c>
      <c r="H258" s="210">
        <f t="shared" si="7"/>
        <v>117360</v>
      </c>
      <c r="I258" s="210"/>
      <c r="J258" s="210"/>
      <c r="K258" s="21" t="s">
        <v>206</v>
      </c>
      <c r="L258" s="5"/>
      <c r="M258" s="5"/>
    </row>
    <row r="259" spans="1:13" ht="18.75" hidden="1">
      <c r="A259" s="254"/>
      <c r="B259" s="182"/>
      <c r="C259" s="182"/>
      <c r="D259" s="192" t="s">
        <v>18</v>
      </c>
      <c r="E259" s="192"/>
      <c r="F259" s="41">
        <v>50</v>
      </c>
      <c r="G259" s="42">
        <v>50</v>
      </c>
      <c r="H259" s="210">
        <f t="shared" si="7"/>
        <v>2500</v>
      </c>
      <c r="I259" s="210"/>
      <c r="J259" s="210"/>
      <c r="K259" s="21" t="s">
        <v>206</v>
      </c>
      <c r="L259" s="5"/>
      <c r="M259" s="5"/>
    </row>
    <row r="260" spans="1:13" ht="18.75" hidden="1">
      <c r="A260" s="254"/>
      <c r="B260" s="194" t="s">
        <v>297</v>
      </c>
      <c r="C260" s="196"/>
      <c r="D260" s="192" t="s">
        <v>18</v>
      </c>
      <c r="E260" s="192"/>
      <c r="F260" s="41">
        <v>33</v>
      </c>
      <c r="G260" s="42">
        <v>800</v>
      </c>
      <c r="H260" s="210">
        <f t="shared" si="7"/>
        <v>26400</v>
      </c>
      <c r="I260" s="210"/>
      <c r="J260" s="210"/>
      <c r="K260" s="21" t="s">
        <v>204</v>
      </c>
      <c r="L260" s="5"/>
      <c r="M260" s="5"/>
    </row>
    <row r="261" spans="1:13" ht="18.75" hidden="1">
      <c r="A261" s="254"/>
      <c r="B261" s="182" t="s">
        <v>120</v>
      </c>
      <c r="C261" s="182"/>
      <c r="D261" s="192" t="s">
        <v>18</v>
      </c>
      <c r="E261" s="192"/>
      <c r="F261" s="41">
        <v>43</v>
      </c>
      <c r="G261" s="42">
        <v>1950</v>
      </c>
      <c r="H261" s="210">
        <f t="shared" si="7"/>
        <v>83850</v>
      </c>
      <c r="I261" s="210"/>
      <c r="J261" s="210"/>
      <c r="K261" s="21" t="s">
        <v>206</v>
      </c>
      <c r="L261" s="5"/>
      <c r="M261" s="5"/>
    </row>
    <row r="262" spans="1:13" ht="0.75" customHeight="1" hidden="1">
      <c r="A262" s="254"/>
      <c r="B262" s="182"/>
      <c r="C262" s="182"/>
      <c r="D262" s="192" t="s">
        <v>18</v>
      </c>
      <c r="E262" s="192"/>
      <c r="F262" s="41"/>
      <c r="G262" s="42"/>
      <c r="H262" s="210">
        <f t="shared" si="7"/>
        <v>0</v>
      </c>
      <c r="I262" s="210"/>
      <c r="J262" s="210"/>
      <c r="K262" s="21" t="s">
        <v>206</v>
      </c>
      <c r="L262" s="5"/>
      <c r="M262" s="5"/>
    </row>
    <row r="263" spans="1:13" ht="18.75" hidden="1">
      <c r="A263" s="254"/>
      <c r="B263" s="182" t="s">
        <v>121</v>
      </c>
      <c r="C263" s="182"/>
      <c r="D263" s="192" t="s">
        <v>18</v>
      </c>
      <c r="E263" s="192"/>
      <c r="F263" s="41">
        <v>600</v>
      </c>
      <c r="G263" s="42">
        <v>55</v>
      </c>
      <c r="H263" s="210">
        <f t="shared" si="7"/>
        <v>33000</v>
      </c>
      <c r="I263" s="210"/>
      <c r="J263" s="210"/>
      <c r="K263" s="21" t="s">
        <v>206</v>
      </c>
      <c r="L263" s="5"/>
      <c r="M263" s="5"/>
    </row>
    <row r="264" spans="1:13" ht="18.75" hidden="1">
      <c r="A264" s="254"/>
      <c r="B264" s="182" t="s">
        <v>122</v>
      </c>
      <c r="C264" s="182"/>
      <c r="D264" s="192" t="s">
        <v>18</v>
      </c>
      <c r="E264" s="192"/>
      <c r="F264" s="41">
        <v>230</v>
      </c>
      <c r="G264" s="42">
        <v>70</v>
      </c>
      <c r="H264" s="210">
        <f t="shared" si="7"/>
        <v>16100</v>
      </c>
      <c r="I264" s="210"/>
      <c r="J264" s="210"/>
      <c r="K264" s="21" t="s">
        <v>206</v>
      </c>
      <c r="L264" s="5"/>
      <c r="M264" s="5"/>
    </row>
    <row r="265" spans="1:13" ht="18.75" hidden="1">
      <c r="A265" s="254"/>
      <c r="B265" s="182" t="s">
        <v>123</v>
      </c>
      <c r="C265" s="182"/>
      <c r="D265" s="192" t="s">
        <v>18</v>
      </c>
      <c r="E265" s="192"/>
      <c r="F265" s="41">
        <v>32</v>
      </c>
      <c r="G265" s="42">
        <v>710</v>
      </c>
      <c r="H265" s="210">
        <f t="shared" si="7"/>
        <v>22720</v>
      </c>
      <c r="I265" s="210"/>
      <c r="J265" s="210"/>
      <c r="K265" s="21" t="s">
        <v>206</v>
      </c>
      <c r="L265" s="5"/>
      <c r="M265" s="5"/>
    </row>
    <row r="266" spans="1:13" ht="18.75" hidden="1">
      <c r="A266" s="254"/>
      <c r="B266" s="182"/>
      <c r="C266" s="182"/>
      <c r="D266" s="213"/>
      <c r="E266" s="214"/>
      <c r="F266" s="41"/>
      <c r="G266" s="42"/>
      <c r="H266" s="215"/>
      <c r="I266" s="216"/>
      <c r="J266" s="43"/>
      <c r="K266" s="21"/>
      <c r="L266" s="5"/>
      <c r="M266" s="5"/>
    </row>
    <row r="267" spans="1:13" ht="18.75" hidden="1">
      <c r="A267" s="254"/>
      <c r="B267" s="182"/>
      <c r="C267" s="182"/>
      <c r="D267" s="213"/>
      <c r="E267" s="214"/>
      <c r="F267" s="41"/>
      <c r="G267" s="42"/>
      <c r="H267" s="215"/>
      <c r="I267" s="216"/>
      <c r="J267" s="43"/>
      <c r="K267" s="21"/>
      <c r="L267" s="5"/>
      <c r="M267" s="5"/>
    </row>
    <row r="268" spans="1:13" ht="19.5" customHeight="1" hidden="1">
      <c r="A268" s="254"/>
      <c r="B268" s="182" t="s">
        <v>129</v>
      </c>
      <c r="C268" s="182"/>
      <c r="D268" s="192" t="s">
        <v>18</v>
      </c>
      <c r="E268" s="192"/>
      <c r="F268" s="41">
        <v>104</v>
      </c>
      <c r="G268" s="42">
        <v>2600</v>
      </c>
      <c r="H268" s="210">
        <f aca="true" t="shared" si="8" ref="H268:H278">F268*G268</f>
        <v>270400</v>
      </c>
      <c r="I268" s="210"/>
      <c r="J268" s="210"/>
      <c r="K268" s="21" t="s">
        <v>206</v>
      </c>
      <c r="L268" s="5"/>
      <c r="M268" s="5"/>
    </row>
    <row r="269" spans="1:13" ht="18.75" hidden="1">
      <c r="A269" s="254"/>
      <c r="B269" s="182" t="s">
        <v>124</v>
      </c>
      <c r="C269" s="182"/>
      <c r="D269" s="192" t="s">
        <v>18</v>
      </c>
      <c r="E269" s="192"/>
      <c r="F269" s="41">
        <v>16</v>
      </c>
      <c r="G269" s="42">
        <v>1900</v>
      </c>
      <c r="H269" s="210">
        <f t="shared" si="8"/>
        <v>30400</v>
      </c>
      <c r="I269" s="210"/>
      <c r="J269" s="210"/>
      <c r="K269" s="21" t="s">
        <v>206</v>
      </c>
      <c r="L269" s="5"/>
      <c r="M269" s="5"/>
    </row>
    <row r="270" spans="1:13" ht="18.75" hidden="1">
      <c r="A270" s="254"/>
      <c r="B270" s="182" t="s">
        <v>399</v>
      </c>
      <c r="C270" s="182"/>
      <c r="D270" s="192" t="s">
        <v>18</v>
      </c>
      <c r="E270" s="192"/>
      <c r="F270" s="41">
        <v>16</v>
      </c>
      <c r="G270" s="42">
        <v>3800</v>
      </c>
      <c r="H270" s="210">
        <f t="shared" si="8"/>
        <v>60800</v>
      </c>
      <c r="I270" s="210"/>
      <c r="J270" s="210"/>
      <c r="K270" s="21" t="s">
        <v>206</v>
      </c>
      <c r="L270" s="5"/>
      <c r="M270" s="5"/>
    </row>
    <row r="271" spans="1:13" ht="18.75" hidden="1">
      <c r="A271" s="254"/>
      <c r="B271" s="182" t="s">
        <v>125</v>
      </c>
      <c r="C271" s="182"/>
      <c r="D271" s="192" t="s">
        <v>18</v>
      </c>
      <c r="E271" s="192"/>
      <c r="F271" s="41">
        <v>80</v>
      </c>
      <c r="G271" s="42">
        <v>280</v>
      </c>
      <c r="H271" s="210">
        <f t="shared" si="8"/>
        <v>22400</v>
      </c>
      <c r="I271" s="210"/>
      <c r="J271" s="210"/>
      <c r="K271" s="21" t="s">
        <v>206</v>
      </c>
      <c r="L271" s="5"/>
      <c r="M271" s="5"/>
    </row>
    <row r="272" spans="1:13" ht="18.75" hidden="1">
      <c r="A272" s="254"/>
      <c r="B272" s="182" t="s">
        <v>126</v>
      </c>
      <c r="C272" s="182"/>
      <c r="D272" s="192" t="s">
        <v>18</v>
      </c>
      <c r="E272" s="192"/>
      <c r="F272" s="41">
        <v>30</v>
      </c>
      <c r="G272" s="42">
        <v>2350</v>
      </c>
      <c r="H272" s="210">
        <f t="shared" si="8"/>
        <v>70500</v>
      </c>
      <c r="I272" s="210"/>
      <c r="J272" s="210"/>
      <c r="K272" s="21" t="s">
        <v>206</v>
      </c>
      <c r="L272" s="5"/>
      <c r="M272" s="5"/>
    </row>
    <row r="273" spans="1:13" ht="18.75" hidden="1">
      <c r="A273" s="254"/>
      <c r="B273" s="182" t="s">
        <v>127</v>
      </c>
      <c r="C273" s="182"/>
      <c r="D273" s="192" t="s">
        <v>18</v>
      </c>
      <c r="E273" s="192"/>
      <c r="F273" s="41">
        <v>6</v>
      </c>
      <c r="G273" s="42">
        <v>1200</v>
      </c>
      <c r="H273" s="210">
        <f t="shared" si="8"/>
        <v>7200</v>
      </c>
      <c r="I273" s="210"/>
      <c r="J273" s="210"/>
      <c r="K273" s="21" t="s">
        <v>206</v>
      </c>
      <c r="L273" s="5"/>
      <c r="M273" s="5"/>
    </row>
    <row r="274" spans="1:13" ht="18.75" hidden="1">
      <c r="A274" s="254"/>
      <c r="B274" s="182" t="s">
        <v>400</v>
      </c>
      <c r="C274" s="182"/>
      <c r="D274" s="192" t="s">
        <v>18</v>
      </c>
      <c r="E274" s="192"/>
      <c r="F274" s="41">
        <v>200</v>
      </c>
      <c r="G274" s="42">
        <v>460</v>
      </c>
      <c r="H274" s="210">
        <f t="shared" si="8"/>
        <v>92000</v>
      </c>
      <c r="I274" s="210"/>
      <c r="J274" s="210"/>
      <c r="K274" s="21" t="s">
        <v>206</v>
      </c>
      <c r="L274" s="5"/>
      <c r="M274" s="5"/>
    </row>
    <row r="275" spans="1:13" ht="18.75" customHeight="1" hidden="1">
      <c r="A275" s="254"/>
      <c r="B275" s="182" t="s">
        <v>128</v>
      </c>
      <c r="C275" s="182"/>
      <c r="D275" s="192" t="s">
        <v>18</v>
      </c>
      <c r="E275" s="192"/>
      <c r="F275" s="41">
        <v>30</v>
      </c>
      <c r="G275" s="42">
        <v>160</v>
      </c>
      <c r="H275" s="210">
        <f t="shared" si="8"/>
        <v>4800</v>
      </c>
      <c r="I275" s="210"/>
      <c r="J275" s="210"/>
      <c r="K275" s="21" t="s">
        <v>206</v>
      </c>
      <c r="L275" s="5"/>
      <c r="M275" s="5"/>
    </row>
    <row r="276" spans="1:13" ht="18.75" hidden="1">
      <c r="A276" s="254"/>
      <c r="B276" s="182" t="s">
        <v>298</v>
      </c>
      <c r="C276" s="182"/>
      <c r="D276" s="192" t="s">
        <v>18</v>
      </c>
      <c r="E276" s="192"/>
      <c r="F276" s="41">
        <v>60</v>
      </c>
      <c r="G276" s="42">
        <v>450</v>
      </c>
      <c r="H276" s="210">
        <f t="shared" si="8"/>
        <v>27000</v>
      </c>
      <c r="I276" s="210"/>
      <c r="J276" s="210"/>
      <c r="K276" s="21" t="s">
        <v>206</v>
      </c>
      <c r="L276" s="5"/>
      <c r="M276" s="5"/>
    </row>
    <row r="277" spans="1:13" ht="18.75" hidden="1">
      <c r="A277" s="254"/>
      <c r="B277" s="182" t="s">
        <v>401</v>
      </c>
      <c r="C277" s="182"/>
      <c r="D277" s="192" t="s">
        <v>18</v>
      </c>
      <c r="E277" s="192"/>
      <c r="F277" s="41">
        <v>50</v>
      </c>
      <c r="G277" s="42">
        <v>3800</v>
      </c>
      <c r="H277" s="210">
        <f t="shared" si="8"/>
        <v>190000</v>
      </c>
      <c r="I277" s="210"/>
      <c r="J277" s="210"/>
      <c r="K277" s="21" t="s">
        <v>206</v>
      </c>
      <c r="L277" s="5"/>
      <c r="M277" s="5"/>
    </row>
    <row r="278" spans="1:13" ht="18.75" hidden="1">
      <c r="A278" s="254"/>
      <c r="B278" s="182" t="s">
        <v>299</v>
      </c>
      <c r="C278" s="182"/>
      <c r="D278" s="192" t="s">
        <v>18</v>
      </c>
      <c r="E278" s="192"/>
      <c r="F278" s="41">
        <v>70</v>
      </c>
      <c r="G278" s="42">
        <v>2500</v>
      </c>
      <c r="H278" s="210">
        <f t="shared" si="8"/>
        <v>175000</v>
      </c>
      <c r="I278" s="210"/>
      <c r="J278" s="210"/>
      <c r="K278" s="21" t="s">
        <v>206</v>
      </c>
      <c r="L278" s="5"/>
      <c r="M278" s="5"/>
    </row>
    <row r="279" spans="1:13" ht="21" customHeight="1" hidden="1">
      <c r="A279" s="254"/>
      <c r="B279" s="237" t="s">
        <v>145</v>
      </c>
      <c r="C279" s="237"/>
      <c r="D279" s="237"/>
      <c r="E279" s="237"/>
      <c r="F279" s="50"/>
      <c r="G279" s="50"/>
      <c r="H279" s="238">
        <f>SUM(H253:J278)</f>
        <v>1414980</v>
      </c>
      <c r="I279" s="238"/>
      <c r="J279" s="238"/>
      <c r="K279" s="15">
        <f>H279</f>
        <v>1414980</v>
      </c>
      <c r="L279" s="5"/>
      <c r="M279" s="5"/>
    </row>
    <row r="280" spans="1:13" ht="18.75" hidden="1">
      <c r="A280" s="254"/>
      <c r="B280" s="186" t="s">
        <v>347</v>
      </c>
      <c r="C280" s="186"/>
      <c r="D280" s="186"/>
      <c r="E280" s="186"/>
      <c r="F280" s="186"/>
      <c r="G280" s="186"/>
      <c r="H280" s="186"/>
      <c r="I280" s="186"/>
      <c r="J280" s="186"/>
      <c r="K280" s="16"/>
      <c r="L280" s="5"/>
      <c r="M280" s="5"/>
    </row>
    <row r="281" spans="1:13" ht="21.75" customHeight="1" hidden="1">
      <c r="A281" s="254"/>
      <c r="B281" s="193" t="s">
        <v>174</v>
      </c>
      <c r="C281" s="193"/>
      <c r="D281" s="193"/>
      <c r="E281" s="193"/>
      <c r="F281" s="193"/>
      <c r="G281" s="193"/>
      <c r="H281" s="193"/>
      <c r="I281" s="147" t="s">
        <v>175</v>
      </c>
      <c r="J281" s="147"/>
      <c r="K281" s="21"/>
      <c r="L281" s="5"/>
      <c r="M281" s="5"/>
    </row>
    <row r="282" spans="1:13" ht="18.75" hidden="1">
      <c r="A282" s="254"/>
      <c r="B282" s="182" t="s">
        <v>365</v>
      </c>
      <c r="C282" s="182"/>
      <c r="D282" s="182"/>
      <c r="E282" s="182"/>
      <c r="F282" s="182"/>
      <c r="G282" s="182"/>
      <c r="H282" s="182"/>
      <c r="I282" s="236">
        <f>76980</f>
        <v>76980</v>
      </c>
      <c r="J282" s="236"/>
      <c r="K282" s="21"/>
      <c r="L282" s="5"/>
      <c r="M282" s="5"/>
    </row>
    <row r="283" spans="1:13" ht="45.75" customHeight="1" hidden="1">
      <c r="A283" s="254"/>
      <c r="B283" s="194" t="s">
        <v>530</v>
      </c>
      <c r="C283" s="195"/>
      <c r="D283" s="195"/>
      <c r="E283" s="195"/>
      <c r="F283" s="195"/>
      <c r="G283" s="195"/>
      <c r="H283" s="196"/>
      <c r="I283" s="78">
        <v>5299521</v>
      </c>
      <c r="J283" s="78"/>
      <c r="K283" s="21"/>
      <c r="L283" s="5"/>
      <c r="M283" s="5"/>
    </row>
    <row r="284" spans="1:13" ht="18.75" hidden="1">
      <c r="A284" s="254"/>
      <c r="B284" s="182" t="s">
        <v>130</v>
      </c>
      <c r="C284" s="182"/>
      <c r="D284" s="182"/>
      <c r="E284" s="182"/>
      <c r="F284" s="182"/>
      <c r="G284" s="182"/>
      <c r="H284" s="182"/>
      <c r="I284" s="236">
        <v>92300</v>
      </c>
      <c r="J284" s="236"/>
      <c r="K284" s="21"/>
      <c r="L284" s="5"/>
      <c r="M284" s="5"/>
    </row>
    <row r="285" spans="1:13" ht="18.75" hidden="1">
      <c r="A285" s="254"/>
      <c r="B285" s="178" t="s">
        <v>176</v>
      </c>
      <c r="C285" s="178"/>
      <c r="D285" s="178"/>
      <c r="E285" s="178"/>
      <c r="F285" s="178"/>
      <c r="G285" s="178"/>
      <c r="H285" s="178"/>
      <c r="I285" s="162">
        <f>SUM(I282:I284)</f>
        <v>5468801</v>
      </c>
      <c r="J285" s="162"/>
      <c r="K285" s="16">
        <f>I285</f>
        <v>5468801</v>
      </c>
      <c r="L285" s="5"/>
      <c r="M285" s="17"/>
    </row>
    <row r="286" spans="1:13" ht="18" customHeight="1">
      <c r="A286" s="254"/>
      <c r="B286" s="234" t="s">
        <v>180</v>
      </c>
      <c r="C286" s="234"/>
      <c r="D286" s="234"/>
      <c r="E286" s="234"/>
      <c r="F286" s="234"/>
      <c r="G286" s="234"/>
      <c r="H286" s="234"/>
      <c r="I286" s="234"/>
      <c r="J286" s="234"/>
      <c r="K286" s="16"/>
      <c r="L286" s="5"/>
      <c r="M286" s="5"/>
    </row>
    <row r="287" spans="1:13" ht="17.25" customHeight="1">
      <c r="A287" s="254"/>
      <c r="B287" s="235" t="s">
        <v>160</v>
      </c>
      <c r="C287" s="235"/>
      <c r="D287" s="235"/>
      <c r="E287" s="235"/>
      <c r="F287" s="235"/>
      <c r="G287" s="53" t="s">
        <v>158</v>
      </c>
      <c r="H287" s="53" t="s">
        <v>159</v>
      </c>
      <c r="I287" s="147" t="s">
        <v>175</v>
      </c>
      <c r="J287" s="147"/>
      <c r="K287" s="21"/>
      <c r="L287" s="5"/>
      <c r="M287" s="5"/>
    </row>
    <row r="288" spans="1:13" ht="18.75" customHeight="1">
      <c r="A288" s="254"/>
      <c r="B288" s="228" t="s">
        <v>185</v>
      </c>
      <c r="C288" s="229"/>
      <c r="D288" s="229"/>
      <c r="E288" s="229"/>
      <c r="F288" s="230"/>
      <c r="G288" s="54">
        <v>4300</v>
      </c>
      <c r="H288" s="55">
        <v>25</v>
      </c>
      <c r="I288" s="231">
        <f aca="true" t="shared" si="9" ref="I288:I305">G288*H288</f>
        <v>107500</v>
      </c>
      <c r="J288" s="231"/>
      <c r="K288" s="21"/>
      <c r="L288" s="5"/>
      <c r="M288" s="5"/>
    </row>
    <row r="289" spans="1:13" ht="18.75" customHeight="1">
      <c r="A289" s="254"/>
      <c r="B289" s="228" t="s">
        <v>186</v>
      </c>
      <c r="C289" s="229"/>
      <c r="D289" s="229"/>
      <c r="E289" s="229"/>
      <c r="F289" s="230"/>
      <c r="G289" s="54">
        <v>3695</v>
      </c>
      <c r="H289" s="55">
        <v>25</v>
      </c>
      <c r="I289" s="231">
        <f t="shared" si="9"/>
        <v>92375</v>
      </c>
      <c r="J289" s="231"/>
      <c r="K289" s="21"/>
      <c r="L289" s="5"/>
      <c r="M289" s="5"/>
    </row>
    <row r="290" spans="1:13" ht="18.75" customHeight="1">
      <c r="A290" s="254"/>
      <c r="B290" s="228" t="s">
        <v>187</v>
      </c>
      <c r="C290" s="229"/>
      <c r="D290" s="229"/>
      <c r="E290" s="229"/>
      <c r="F290" s="230"/>
      <c r="G290" s="54">
        <v>7700</v>
      </c>
      <c r="H290" s="55">
        <v>25</v>
      </c>
      <c r="I290" s="231">
        <f t="shared" si="9"/>
        <v>192500</v>
      </c>
      <c r="J290" s="231"/>
      <c r="K290" s="21"/>
      <c r="L290" s="5"/>
      <c r="M290" s="5"/>
    </row>
    <row r="291" spans="1:13" ht="18.75" customHeight="1">
      <c r="A291" s="254"/>
      <c r="B291" s="228" t="s">
        <v>188</v>
      </c>
      <c r="C291" s="229"/>
      <c r="D291" s="229"/>
      <c r="E291" s="229"/>
      <c r="F291" s="230"/>
      <c r="G291" s="54">
        <v>2465</v>
      </c>
      <c r="H291" s="55">
        <v>25</v>
      </c>
      <c r="I291" s="231">
        <f t="shared" si="9"/>
        <v>61625</v>
      </c>
      <c r="J291" s="231"/>
      <c r="K291" s="21"/>
      <c r="L291" s="5"/>
      <c r="M291" s="5"/>
    </row>
    <row r="292" spans="1:13" ht="18.75" customHeight="1">
      <c r="A292" s="254"/>
      <c r="B292" s="228" t="s">
        <v>189</v>
      </c>
      <c r="C292" s="229"/>
      <c r="D292" s="229"/>
      <c r="E292" s="229"/>
      <c r="F292" s="230"/>
      <c r="G292" s="54">
        <v>8300</v>
      </c>
      <c r="H292" s="55">
        <v>25</v>
      </c>
      <c r="I292" s="231">
        <f t="shared" si="9"/>
        <v>207500</v>
      </c>
      <c r="J292" s="231"/>
      <c r="K292" s="21"/>
      <c r="L292" s="5"/>
      <c r="M292" s="5"/>
    </row>
    <row r="293" spans="1:13" ht="18.75" customHeight="1">
      <c r="A293" s="254"/>
      <c r="B293" s="228" t="s">
        <v>161</v>
      </c>
      <c r="C293" s="229"/>
      <c r="D293" s="229"/>
      <c r="E293" s="229"/>
      <c r="F293" s="230"/>
      <c r="G293" s="54">
        <f>5205+4775</f>
        <v>9980</v>
      </c>
      <c r="H293" s="55">
        <v>25</v>
      </c>
      <c r="I293" s="232">
        <f t="shared" si="9"/>
        <v>249500</v>
      </c>
      <c r="J293" s="233"/>
      <c r="K293" s="21"/>
      <c r="L293" s="5"/>
      <c r="M293" s="5"/>
    </row>
    <row r="294" spans="1:13" ht="18.75" customHeight="1">
      <c r="A294" s="254"/>
      <c r="B294" s="228" t="s">
        <v>190</v>
      </c>
      <c r="C294" s="229"/>
      <c r="D294" s="229"/>
      <c r="E294" s="229"/>
      <c r="F294" s="230"/>
      <c r="G294" s="54">
        <v>1479</v>
      </c>
      <c r="H294" s="55">
        <v>25</v>
      </c>
      <c r="I294" s="231">
        <f t="shared" si="9"/>
        <v>36975</v>
      </c>
      <c r="J294" s="231"/>
      <c r="K294" s="21"/>
      <c r="L294" s="5"/>
      <c r="M294" s="5"/>
    </row>
    <row r="295" spans="1:13" ht="18.75" customHeight="1">
      <c r="A295" s="254"/>
      <c r="B295" s="228" t="s">
        <v>316</v>
      </c>
      <c r="C295" s="229"/>
      <c r="D295" s="229"/>
      <c r="E295" s="229"/>
      <c r="F295" s="230"/>
      <c r="G295" s="54">
        <v>2865</v>
      </c>
      <c r="H295" s="55">
        <v>25</v>
      </c>
      <c r="I295" s="231">
        <f t="shared" si="9"/>
        <v>71625</v>
      </c>
      <c r="J295" s="231"/>
      <c r="K295" s="21"/>
      <c r="L295" s="5"/>
      <c r="M295" s="5"/>
    </row>
    <row r="296" spans="1:13" ht="18.75" customHeight="1">
      <c r="A296" s="254"/>
      <c r="B296" s="228" t="s">
        <v>131</v>
      </c>
      <c r="C296" s="229"/>
      <c r="D296" s="229"/>
      <c r="E296" s="229"/>
      <c r="F296" s="230"/>
      <c r="G296" s="54">
        <v>5000</v>
      </c>
      <c r="H296" s="55">
        <v>25</v>
      </c>
      <c r="I296" s="231">
        <f t="shared" si="9"/>
        <v>125000</v>
      </c>
      <c r="J296" s="231"/>
      <c r="K296" s="21"/>
      <c r="L296" s="5"/>
      <c r="M296" s="5"/>
    </row>
    <row r="297" spans="1:13" ht="18.75" customHeight="1">
      <c r="A297" s="254"/>
      <c r="B297" s="228" t="s">
        <v>315</v>
      </c>
      <c r="C297" s="229"/>
      <c r="D297" s="229"/>
      <c r="E297" s="229"/>
      <c r="F297" s="230"/>
      <c r="G297" s="54">
        <v>2145</v>
      </c>
      <c r="H297" s="55">
        <v>25</v>
      </c>
      <c r="I297" s="231">
        <f t="shared" si="9"/>
        <v>53625</v>
      </c>
      <c r="J297" s="231"/>
      <c r="K297" s="21"/>
      <c r="L297" s="5"/>
      <c r="M297" s="5"/>
    </row>
    <row r="298" spans="1:13" ht="18.75" customHeight="1">
      <c r="A298" s="254"/>
      <c r="B298" s="228" t="s">
        <v>191</v>
      </c>
      <c r="C298" s="229"/>
      <c r="D298" s="229"/>
      <c r="E298" s="229"/>
      <c r="F298" s="230"/>
      <c r="G298" s="54">
        <v>2890</v>
      </c>
      <c r="H298" s="55">
        <v>25</v>
      </c>
      <c r="I298" s="231">
        <f t="shared" si="9"/>
        <v>72250</v>
      </c>
      <c r="J298" s="231"/>
      <c r="K298" s="21"/>
      <c r="L298" s="5"/>
      <c r="M298" s="5"/>
    </row>
    <row r="299" spans="1:13" ht="18.75" customHeight="1">
      <c r="A299" s="254"/>
      <c r="B299" s="228" t="s">
        <v>155</v>
      </c>
      <c r="C299" s="229"/>
      <c r="D299" s="229"/>
      <c r="E299" s="229"/>
      <c r="F299" s="230"/>
      <c r="G299" s="54">
        <v>2635</v>
      </c>
      <c r="H299" s="55">
        <v>25</v>
      </c>
      <c r="I299" s="231">
        <f t="shared" si="9"/>
        <v>65875</v>
      </c>
      <c r="J299" s="231"/>
      <c r="K299" s="21"/>
      <c r="L299" s="5"/>
      <c r="M299" s="5"/>
    </row>
    <row r="300" spans="1:13" ht="18.75" customHeight="1">
      <c r="A300" s="254"/>
      <c r="B300" s="228" t="s">
        <v>192</v>
      </c>
      <c r="C300" s="229"/>
      <c r="D300" s="229"/>
      <c r="E300" s="229"/>
      <c r="F300" s="230"/>
      <c r="G300" s="54">
        <v>7800</v>
      </c>
      <c r="H300" s="55">
        <v>25</v>
      </c>
      <c r="I300" s="231">
        <f t="shared" si="9"/>
        <v>195000</v>
      </c>
      <c r="J300" s="231"/>
      <c r="K300" s="21"/>
      <c r="L300" s="5"/>
      <c r="M300" s="5"/>
    </row>
    <row r="301" spans="1:13" ht="18.75" customHeight="1">
      <c r="A301" s="254"/>
      <c r="B301" s="228" t="s">
        <v>156</v>
      </c>
      <c r="C301" s="229"/>
      <c r="D301" s="229"/>
      <c r="E301" s="229"/>
      <c r="F301" s="230"/>
      <c r="G301" s="54">
        <v>3289</v>
      </c>
      <c r="H301" s="55">
        <v>25</v>
      </c>
      <c r="I301" s="231">
        <f t="shared" si="9"/>
        <v>82225</v>
      </c>
      <c r="J301" s="231"/>
      <c r="K301" s="21"/>
      <c r="L301" s="5"/>
      <c r="M301" s="5"/>
    </row>
    <row r="302" spans="1:13" ht="18.75" customHeight="1">
      <c r="A302" s="254"/>
      <c r="B302" s="228" t="s">
        <v>193</v>
      </c>
      <c r="C302" s="229"/>
      <c r="D302" s="229"/>
      <c r="E302" s="229"/>
      <c r="F302" s="230"/>
      <c r="G302" s="54">
        <v>1750</v>
      </c>
      <c r="H302" s="55">
        <v>25</v>
      </c>
      <c r="I302" s="231">
        <f t="shared" si="9"/>
        <v>43750</v>
      </c>
      <c r="J302" s="231"/>
      <c r="K302" s="21"/>
      <c r="L302" s="5"/>
      <c r="M302" s="5"/>
    </row>
    <row r="303" spans="1:13" ht="18.75" customHeight="1">
      <c r="A303" s="254"/>
      <c r="B303" s="228" t="s">
        <v>11</v>
      </c>
      <c r="C303" s="229"/>
      <c r="D303" s="229"/>
      <c r="E303" s="229"/>
      <c r="F303" s="230"/>
      <c r="G303" s="54">
        <v>0</v>
      </c>
      <c r="H303" s="55">
        <v>25</v>
      </c>
      <c r="I303" s="231">
        <f t="shared" si="9"/>
        <v>0</v>
      </c>
      <c r="J303" s="231"/>
      <c r="K303" s="21"/>
      <c r="L303" s="5"/>
      <c r="M303" s="5"/>
    </row>
    <row r="304" spans="1:13" ht="18.75" customHeight="1">
      <c r="A304" s="254"/>
      <c r="B304" s="228" t="s">
        <v>194</v>
      </c>
      <c r="C304" s="229"/>
      <c r="D304" s="229"/>
      <c r="E304" s="229"/>
      <c r="F304" s="230"/>
      <c r="G304" s="54">
        <v>1100</v>
      </c>
      <c r="H304" s="55">
        <v>25</v>
      </c>
      <c r="I304" s="231">
        <f t="shared" si="9"/>
        <v>27500</v>
      </c>
      <c r="J304" s="231"/>
      <c r="K304" s="21"/>
      <c r="L304" s="5"/>
      <c r="M304" s="5"/>
    </row>
    <row r="305" spans="1:13" ht="18.75" customHeight="1">
      <c r="A305" s="254"/>
      <c r="B305" s="228" t="s">
        <v>157</v>
      </c>
      <c r="C305" s="229"/>
      <c r="D305" s="229"/>
      <c r="E305" s="229"/>
      <c r="F305" s="230"/>
      <c r="G305" s="54">
        <v>0</v>
      </c>
      <c r="H305" s="55">
        <v>25</v>
      </c>
      <c r="I305" s="231">
        <f t="shared" si="9"/>
        <v>0</v>
      </c>
      <c r="J305" s="231"/>
      <c r="K305" s="21"/>
      <c r="L305" s="5"/>
      <c r="M305" s="5"/>
    </row>
    <row r="306" spans="1:13" ht="18.75">
      <c r="A306" s="254"/>
      <c r="B306" s="183" t="s">
        <v>55</v>
      </c>
      <c r="C306" s="183"/>
      <c r="D306" s="183"/>
      <c r="E306" s="183"/>
      <c r="F306" s="183"/>
      <c r="G306" s="183"/>
      <c r="H306" s="183"/>
      <c r="I306" s="184">
        <f>SUM(I288:I305)</f>
        <v>1684825</v>
      </c>
      <c r="J306" s="184"/>
      <c r="K306" s="16">
        <f>I306</f>
        <v>1684825</v>
      </c>
      <c r="L306" s="5"/>
      <c r="M306" s="18"/>
    </row>
    <row r="307" spans="1:13" ht="21.75" customHeight="1">
      <c r="A307" s="254"/>
      <c r="B307" s="186" t="s">
        <v>181</v>
      </c>
      <c r="C307" s="186"/>
      <c r="D307" s="186"/>
      <c r="E307" s="186"/>
      <c r="F307" s="186"/>
      <c r="G307" s="186"/>
      <c r="H307" s="186"/>
      <c r="I307" s="186"/>
      <c r="J307" s="186"/>
      <c r="K307" s="21"/>
      <c r="L307" s="5"/>
      <c r="M307" s="5"/>
    </row>
    <row r="308" spans="1:13" ht="18" customHeight="1">
      <c r="A308" s="254"/>
      <c r="B308" s="192" t="s">
        <v>538</v>
      </c>
      <c r="C308" s="192"/>
      <c r="D308" s="192"/>
      <c r="E308" s="192"/>
      <c r="F308" s="192"/>
      <c r="G308" s="192"/>
      <c r="H308" s="192"/>
      <c r="I308" s="192"/>
      <c r="J308" s="56"/>
      <c r="K308" s="21"/>
      <c r="L308" s="5"/>
      <c r="M308" s="5"/>
    </row>
    <row r="309" spans="1:13" ht="18.75" customHeight="1" hidden="1">
      <c r="A309" s="254"/>
      <c r="B309" s="227" t="s">
        <v>182</v>
      </c>
      <c r="C309" s="227"/>
      <c r="D309" s="227"/>
      <c r="E309" s="227"/>
      <c r="F309" s="227"/>
      <c r="G309" s="227"/>
      <c r="H309" s="227"/>
      <c r="I309" s="227"/>
      <c r="J309" s="56"/>
      <c r="K309" s="21"/>
      <c r="L309" s="5"/>
      <c r="M309" s="5"/>
    </row>
    <row r="310" spans="1:13" ht="18.75" customHeight="1" hidden="1">
      <c r="A310" s="254"/>
      <c r="B310" s="194" t="s">
        <v>157</v>
      </c>
      <c r="C310" s="195"/>
      <c r="D310" s="195"/>
      <c r="E310" s="195"/>
      <c r="F310" s="196"/>
      <c r="G310" s="41">
        <v>4</v>
      </c>
      <c r="H310" s="57">
        <v>4500</v>
      </c>
      <c r="I310" s="226">
        <f>G310*H310</f>
        <v>18000</v>
      </c>
      <c r="J310" s="226"/>
      <c r="K310" s="21"/>
      <c r="L310" s="5"/>
      <c r="M310" s="5"/>
    </row>
    <row r="311" spans="1:13" ht="18.75" customHeight="1" hidden="1">
      <c r="A311" s="254"/>
      <c r="B311" s="182" t="s">
        <v>192</v>
      </c>
      <c r="C311" s="182"/>
      <c r="D311" s="182"/>
      <c r="E311" s="182"/>
      <c r="F311" s="182"/>
      <c r="G311" s="41">
        <v>6</v>
      </c>
      <c r="H311" s="57">
        <v>4500</v>
      </c>
      <c r="I311" s="226">
        <f>G311*H311</f>
        <v>27000</v>
      </c>
      <c r="J311" s="226"/>
      <c r="K311" s="21"/>
      <c r="L311" s="5"/>
      <c r="M311" s="5"/>
    </row>
    <row r="312" spans="1:13" ht="18.75" customHeight="1" hidden="1">
      <c r="A312" s="254"/>
      <c r="B312" s="194" t="s">
        <v>229</v>
      </c>
      <c r="C312" s="195"/>
      <c r="D312" s="195"/>
      <c r="E312" s="195"/>
      <c r="F312" s="196"/>
      <c r="G312" s="41">
        <v>4</v>
      </c>
      <c r="H312" s="57">
        <v>4500</v>
      </c>
      <c r="I312" s="223">
        <f>G312*H312</f>
        <v>18000</v>
      </c>
      <c r="J312" s="223"/>
      <c r="K312" s="21"/>
      <c r="L312" s="5"/>
      <c r="M312" s="5"/>
    </row>
    <row r="313" spans="1:13" ht="18.75" hidden="1">
      <c r="A313" s="254"/>
      <c r="B313" s="194" t="s">
        <v>315</v>
      </c>
      <c r="C313" s="195"/>
      <c r="D313" s="195"/>
      <c r="E313" s="195"/>
      <c r="F313" s="196"/>
      <c r="G313" s="41">
        <v>4</v>
      </c>
      <c r="H313" s="57">
        <v>4500</v>
      </c>
      <c r="I313" s="42">
        <f>H313*G313</f>
        <v>18000</v>
      </c>
      <c r="J313" s="42"/>
      <c r="K313" s="21"/>
      <c r="L313" s="5"/>
      <c r="M313" s="5"/>
    </row>
    <row r="314" spans="1:13" ht="18.75" hidden="1">
      <c r="A314" s="254"/>
      <c r="B314" s="182" t="s">
        <v>192</v>
      </c>
      <c r="C314" s="182"/>
      <c r="D314" s="182"/>
      <c r="E314" s="182"/>
      <c r="F314" s="182"/>
      <c r="G314" s="41">
        <v>6</v>
      </c>
      <c r="H314" s="57">
        <v>4500</v>
      </c>
      <c r="I314" s="223">
        <f>G314*H314</f>
        <v>27000</v>
      </c>
      <c r="J314" s="223"/>
      <c r="K314" s="21"/>
      <c r="L314" s="5"/>
      <c r="M314" s="5"/>
    </row>
    <row r="315" spans="1:13" ht="18.75" hidden="1">
      <c r="A315" s="254"/>
      <c r="B315" s="183" t="s">
        <v>53</v>
      </c>
      <c r="C315" s="183"/>
      <c r="D315" s="183"/>
      <c r="E315" s="183"/>
      <c r="F315" s="183"/>
      <c r="G315" s="183"/>
      <c r="H315" s="183"/>
      <c r="I315" s="224">
        <f>SUM(I310:I314)</f>
        <v>108000</v>
      </c>
      <c r="J315" s="225"/>
      <c r="K315" s="16"/>
      <c r="L315" s="5"/>
      <c r="M315" s="5"/>
    </row>
    <row r="316" spans="1:13" ht="18.75">
      <c r="A316" s="254"/>
      <c r="B316" s="182" t="s">
        <v>317</v>
      </c>
      <c r="C316" s="182"/>
      <c r="D316" s="182"/>
      <c r="E316" s="182"/>
      <c r="F316" s="182"/>
      <c r="G316" s="182"/>
      <c r="H316" s="182"/>
      <c r="I316" s="182"/>
      <c r="J316" s="56"/>
      <c r="K316" s="21"/>
      <c r="L316" s="5"/>
      <c r="M316" s="5"/>
    </row>
    <row r="317" spans="1:13" ht="18.75" customHeight="1" hidden="1">
      <c r="A317" s="254"/>
      <c r="B317" s="194"/>
      <c r="C317" s="195"/>
      <c r="D317" s="195"/>
      <c r="E317" s="195"/>
      <c r="F317" s="195"/>
      <c r="G317" s="195"/>
      <c r="H317" s="196"/>
      <c r="I317" s="58"/>
      <c r="J317" s="58"/>
      <c r="K317" s="21"/>
      <c r="L317" s="5"/>
      <c r="M317" s="5"/>
    </row>
    <row r="318" spans="1:13" ht="18.75" customHeight="1" hidden="1">
      <c r="A318" s="254"/>
      <c r="B318" s="194"/>
      <c r="C318" s="195"/>
      <c r="D318" s="195"/>
      <c r="E318" s="195"/>
      <c r="F318" s="195"/>
      <c r="G318" s="195"/>
      <c r="H318" s="196"/>
      <c r="I318" s="58"/>
      <c r="J318" s="58"/>
      <c r="K318" s="21"/>
      <c r="L318" s="5"/>
      <c r="M318" s="5"/>
    </row>
    <row r="319" spans="1:13" ht="18.75">
      <c r="A319" s="254"/>
      <c r="B319" s="183" t="s">
        <v>54</v>
      </c>
      <c r="C319" s="183"/>
      <c r="D319" s="183"/>
      <c r="E319" s="183"/>
      <c r="F319" s="183"/>
      <c r="G319" s="183"/>
      <c r="H319" s="183"/>
      <c r="I319" s="217">
        <v>150000</v>
      </c>
      <c r="J319" s="217"/>
      <c r="K319" s="16"/>
      <c r="L319" s="5"/>
      <c r="M319" s="5"/>
    </row>
    <row r="320" spans="1:13" ht="19.5" customHeight="1">
      <c r="A320" s="254"/>
      <c r="B320" s="218" t="s">
        <v>539</v>
      </c>
      <c r="C320" s="218"/>
      <c r="D320" s="218"/>
      <c r="E320" s="218"/>
      <c r="F320" s="218"/>
      <c r="G320" s="218"/>
      <c r="H320" s="218"/>
      <c r="I320" s="222">
        <v>0</v>
      </c>
      <c r="J320" s="222"/>
      <c r="K320" s="21"/>
      <c r="L320" s="5"/>
      <c r="M320" s="5"/>
    </row>
    <row r="321" spans="1:13" ht="18.75">
      <c r="A321" s="254"/>
      <c r="B321" s="218"/>
      <c r="C321" s="218"/>
      <c r="D321" s="218"/>
      <c r="E321" s="218"/>
      <c r="F321" s="218"/>
      <c r="G321" s="218"/>
      <c r="H321" s="218"/>
      <c r="I321" s="222"/>
      <c r="J321" s="222"/>
      <c r="K321" s="21"/>
      <c r="L321" s="5"/>
      <c r="M321" s="5"/>
    </row>
    <row r="322" spans="1:13" ht="18.75">
      <c r="A322" s="254"/>
      <c r="B322" s="218" t="s">
        <v>402</v>
      </c>
      <c r="C322" s="218"/>
      <c r="D322" s="218"/>
      <c r="E322" s="218"/>
      <c r="F322" s="218"/>
      <c r="G322" s="218"/>
      <c r="H322" s="218"/>
      <c r="I322" s="219">
        <v>60000</v>
      </c>
      <c r="J322" s="219"/>
      <c r="K322" s="21"/>
      <c r="L322" s="5"/>
      <c r="M322" s="5"/>
    </row>
    <row r="323" spans="1:13" ht="18.75">
      <c r="A323" s="254"/>
      <c r="B323" s="218" t="s">
        <v>404</v>
      </c>
      <c r="C323" s="218"/>
      <c r="D323" s="218"/>
      <c r="E323" s="218"/>
      <c r="F323" s="218"/>
      <c r="G323" s="218"/>
      <c r="H323" s="218"/>
      <c r="I323" s="219">
        <v>0</v>
      </c>
      <c r="J323" s="219"/>
      <c r="K323" s="21"/>
      <c r="L323" s="5"/>
      <c r="M323" s="5"/>
    </row>
    <row r="324" spans="1:13" ht="18.75">
      <c r="A324" s="254"/>
      <c r="B324" s="218" t="s">
        <v>405</v>
      </c>
      <c r="C324" s="218"/>
      <c r="D324" s="218"/>
      <c r="E324" s="218"/>
      <c r="F324" s="218"/>
      <c r="G324" s="218"/>
      <c r="H324" s="218"/>
      <c r="I324" s="221">
        <v>0</v>
      </c>
      <c r="J324" s="221"/>
      <c r="K324" s="21"/>
      <c r="L324" s="5"/>
      <c r="M324" s="5"/>
    </row>
    <row r="325" spans="1:13" ht="18.75">
      <c r="A325" s="254"/>
      <c r="B325" s="218" t="s">
        <v>403</v>
      </c>
      <c r="C325" s="218"/>
      <c r="D325" s="218"/>
      <c r="E325" s="218"/>
      <c r="F325" s="218"/>
      <c r="G325" s="218"/>
      <c r="H325" s="218"/>
      <c r="I325" s="219">
        <v>14000</v>
      </c>
      <c r="J325" s="219"/>
      <c r="K325" s="21"/>
      <c r="L325" s="5"/>
      <c r="M325" s="5"/>
    </row>
    <row r="326" spans="1:13" ht="18.75">
      <c r="A326" s="254"/>
      <c r="B326" s="178" t="s">
        <v>176</v>
      </c>
      <c r="C326" s="178"/>
      <c r="D326" s="178"/>
      <c r="E326" s="178"/>
      <c r="F326" s="178"/>
      <c r="G326" s="178"/>
      <c r="H326" s="178"/>
      <c r="I326" s="220">
        <f>SUM(I320:I325)</f>
        <v>74000</v>
      </c>
      <c r="J326" s="220"/>
      <c r="K326" s="16"/>
      <c r="L326" s="5"/>
      <c r="M326" s="5"/>
    </row>
    <row r="327" spans="1:13" ht="18.75">
      <c r="A327" s="254"/>
      <c r="B327" s="183" t="s">
        <v>56</v>
      </c>
      <c r="C327" s="183"/>
      <c r="D327" s="183"/>
      <c r="E327" s="183"/>
      <c r="F327" s="183"/>
      <c r="G327" s="183"/>
      <c r="H327" s="183"/>
      <c r="I327" s="217">
        <f>I319+I322+I325</f>
        <v>224000</v>
      </c>
      <c r="J327" s="217"/>
      <c r="K327" s="16">
        <f>I327</f>
        <v>224000</v>
      </c>
      <c r="L327" s="5"/>
      <c r="M327" s="19"/>
    </row>
    <row r="328" spans="1:13" ht="18.75" hidden="1">
      <c r="A328" s="254"/>
      <c r="B328" s="186" t="s">
        <v>183</v>
      </c>
      <c r="C328" s="186"/>
      <c r="D328" s="186"/>
      <c r="E328" s="186"/>
      <c r="F328" s="186"/>
      <c r="G328" s="186"/>
      <c r="H328" s="186"/>
      <c r="I328" s="186"/>
      <c r="J328" s="186"/>
      <c r="K328" s="21"/>
      <c r="L328" s="5"/>
      <c r="M328" s="5"/>
    </row>
    <row r="329" spans="1:13" ht="18.75" customHeight="1" hidden="1">
      <c r="A329" s="254"/>
      <c r="B329" s="193" t="s">
        <v>164</v>
      </c>
      <c r="C329" s="193"/>
      <c r="D329" s="193" t="s">
        <v>165</v>
      </c>
      <c r="E329" s="193"/>
      <c r="F329" s="51" t="s">
        <v>166</v>
      </c>
      <c r="G329" s="36" t="s">
        <v>167</v>
      </c>
      <c r="H329" s="193" t="s">
        <v>163</v>
      </c>
      <c r="I329" s="193"/>
      <c r="J329" s="193"/>
      <c r="K329" s="21"/>
      <c r="L329" s="5"/>
      <c r="M329" s="5"/>
    </row>
    <row r="330" spans="1:13" ht="18.75" hidden="1">
      <c r="A330" s="254"/>
      <c r="B330" s="182" t="s">
        <v>415</v>
      </c>
      <c r="C330" s="182"/>
      <c r="D330" s="192" t="s">
        <v>19</v>
      </c>
      <c r="E330" s="192"/>
      <c r="F330" s="41">
        <v>3250</v>
      </c>
      <c r="G330" s="42">
        <v>70</v>
      </c>
      <c r="H330" s="210">
        <f aca="true" t="shared" si="10" ref="H330:H340">F330*G330</f>
        <v>227500</v>
      </c>
      <c r="I330" s="210"/>
      <c r="J330" s="210"/>
      <c r="K330" s="21" t="s">
        <v>206</v>
      </c>
      <c r="L330" s="5"/>
      <c r="M330" s="5"/>
    </row>
    <row r="331" spans="1:13" ht="18.75" hidden="1">
      <c r="A331" s="254"/>
      <c r="B331" s="182" t="s">
        <v>212</v>
      </c>
      <c r="C331" s="182"/>
      <c r="D331" s="192" t="s">
        <v>136</v>
      </c>
      <c r="E331" s="192"/>
      <c r="F331" s="41">
        <v>16</v>
      </c>
      <c r="G331" s="42">
        <v>800</v>
      </c>
      <c r="H331" s="210">
        <f t="shared" si="10"/>
        <v>12800</v>
      </c>
      <c r="I331" s="210"/>
      <c r="J331" s="210"/>
      <c r="K331" s="21" t="s">
        <v>206</v>
      </c>
      <c r="L331" s="5"/>
      <c r="M331" s="5"/>
    </row>
    <row r="332" spans="1:13" ht="18.75" hidden="1">
      <c r="A332" s="254"/>
      <c r="B332" s="182" t="s">
        <v>132</v>
      </c>
      <c r="C332" s="182"/>
      <c r="D332" s="192" t="s">
        <v>85</v>
      </c>
      <c r="E332" s="192"/>
      <c r="F332" s="41">
        <v>385</v>
      </c>
      <c r="G332" s="42">
        <v>190</v>
      </c>
      <c r="H332" s="210">
        <f t="shared" si="10"/>
        <v>73150</v>
      </c>
      <c r="I332" s="210"/>
      <c r="J332" s="210"/>
      <c r="K332" s="21" t="s">
        <v>206</v>
      </c>
      <c r="L332" s="5"/>
      <c r="M332" s="5"/>
    </row>
    <row r="333" spans="1:13" ht="18.75" hidden="1">
      <c r="A333" s="254"/>
      <c r="B333" s="182" t="s">
        <v>339</v>
      </c>
      <c r="C333" s="182"/>
      <c r="D333" s="192" t="s">
        <v>136</v>
      </c>
      <c r="E333" s="192"/>
      <c r="F333" s="41">
        <v>275</v>
      </c>
      <c r="G333" s="42">
        <v>70</v>
      </c>
      <c r="H333" s="210">
        <f t="shared" si="10"/>
        <v>19250</v>
      </c>
      <c r="I333" s="210"/>
      <c r="J333" s="210"/>
      <c r="K333" s="21" t="s">
        <v>206</v>
      </c>
      <c r="L333" s="5"/>
      <c r="M333" s="5"/>
    </row>
    <row r="334" spans="1:13" ht="18.75" hidden="1">
      <c r="A334" s="254"/>
      <c r="B334" s="182" t="s">
        <v>242</v>
      </c>
      <c r="C334" s="182"/>
      <c r="D334" s="192" t="s">
        <v>416</v>
      </c>
      <c r="E334" s="192"/>
      <c r="F334" s="41">
        <v>2465</v>
      </c>
      <c r="G334" s="42">
        <v>100</v>
      </c>
      <c r="H334" s="210">
        <f t="shared" si="10"/>
        <v>246500</v>
      </c>
      <c r="I334" s="210"/>
      <c r="J334" s="210"/>
      <c r="K334" s="21" t="s">
        <v>206</v>
      </c>
      <c r="L334" s="5"/>
      <c r="M334" s="5"/>
    </row>
    <row r="335" spans="1:13" ht="18.75" hidden="1">
      <c r="A335" s="254"/>
      <c r="B335" s="182" t="s">
        <v>243</v>
      </c>
      <c r="C335" s="182"/>
      <c r="D335" s="192" t="s">
        <v>19</v>
      </c>
      <c r="E335" s="192"/>
      <c r="F335" s="41">
        <v>150</v>
      </c>
      <c r="G335" s="42">
        <v>180</v>
      </c>
      <c r="H335" s="210">
        <f t="shared" si="10"/>
        <v>27000</v>
      </c>
      <c r="I335" s="210"/>
      <c r="J335" s="210"/>
      <c r="K335" s="21" t="s">
        <v>206</v>
      </c>
      <c r="L335" s="5"/>
      <c r="M335" s="5"/>
    </row>
    <row r="336" spans="1:13" ht="0.75" customHeight="1" hidden="1">
      <c r="A336" s="254"/>
      <c r="B336" s="182" t="s">
        <v>337</v>
      </c>
      <c r="C336" s="182"/>
      <c r="D336" s="192" t="s">
        <v>338</v>
      </c>
      <c r="E336" s="192"/>
      <c r="F336" s="41">
        <v>25</v>
      </c>
      <c r="G336" s="42">
        <v>100</v>
      </c>
      <c r="H336" s="210">
        <f t="shared" si="10"/>
        <v>2500</v>
      </c>
      <c r="I336" s="210"/>
      <c r="J336" s="210"/>
      <c r="K336" s="21" t="s">
        <v>206</v>
      </c>
      <c r="L336" s="5"/>
      <c r="M336" s="5"/>
    </row>
    <row r="337" spans="1:13" ht="18.75" hidden="1">
      <c r="A337" s="254"/>
      <c r="B337" s="182" t="s">
        <v>326</v>
      </c>
      <c r="C337" s="182"/>
      <c r="D337" s="192" t="s">
        <v>327</v>
      </c>
      <c r="E337" s="192"/>
      <c r="F337" s="41">
        <v>45</v>
      </c>
      <c r="G337" s="42">
        <v>120</v>
      </c>
      <c r="H337" s="210">
        <f t="shared" si="10"/>
        <v>5400</v>
      </c>
      <c r="I337" s="210"/>
      <c r="J337" s="210"/>
      <c r="K337" s="21" t="s">
        <v>206</v>
      </c>
      <c r="L337" s="5"/>
      <c r="M337" s="5"/>
    </row>
    <row r="338" spans="1:13" ht="18.75" customHeight="1" hidden="1">
      <c r="A338" s="254"/>
      <c r="B338" s="182" t="s">
        <v>133</v>
      </c>
      <c r="C338" s="182"/>
      <c r="D338" s="192" t="s">
        <v>135</v>
      </c>
      <c r="E338" s="192"/>
      <c r="F338" s="41">
        <v>2035</v>
      </c>
      <c r="G338" s="42">
        <v>250</v>
      </c>
      <c r="H338" s="210">
        <f t="shared" si="10"/>
        <v>508750</v>
      </c>
      <c r="I338" s="210"/>
      <c r="J338" s="210"/>
      <c r="K338" s="21" t="s">
        <v>204</v>
      </c>
      <c r="L338" s="5"/>
      <c r="M338" s="5"/>
    </row>
    <row r="339" spans="1:13" ht="18.75" hidden="1">
      <c r="A339" s="254"/>
      <c r="B339" s="182" t="s">
        <v>322</v>
      </c>
      <c r="C339" s="182"/>
      <c r="D339" s="192" t="s">
        <v>319</v>
      </c>
      <c r="E339" s="192"/>
      <c r="F339" s="41">
        <v>1500</v>
      </c>
      <c r="G339" s="42">
        <v>350</v>
      </c>
      <c r="H339" s="210">
        <f t="shared" si="10"/>
        <v>525000</v>
      </c>
      <c r="I339" s="210"/>
      <c r="J339" s="210"/>
      <c r="K339" s="21" t="s">
        <v>206</v>
      </c>
      <c r="L339" s="5"/>
      <c r="M339" s="5"/>
    </row>
    <row r="340" spans="1:13" ht="18.75" hidden="1">
      <c r="A340" s="254"/>
      <c r="B340" s="182" t="s">
        <v>134</v>
      </c>
      <c r="C340" s="182"/>
      <c r="D340" s="192" t="s">
        <v>26</v>
      </c>
      <c r="E340" s="192"/>
      <c r="F340" s="41">
        <v>350</v>
      </c>
      <c r="G340" s="42">
        <v>180</v>
      </c>
      <c r="H340" s="210">
        <f t="shared" si="10"/>
        <v>63000</v>
      </c>
      <c r="I340" s="210"/>
      <c r="J340" s="210"/>
      <c r="K340" s="21" t="s">
        <v>204</v>
      </c>
      <c r="L340" s="5"/>
      <c r="M340" s="5"/>
    </row>
    <row r="341" spans="1:13" ht="18.75" hidden="1">
      <c r="A341" s="254"/>
      <c r="B341" s="182" t="s">
        <v>215</v>
      </c>
      <c r="C341" s="182"/>
      <c r="D341" s="192" t="s">
        <v>136</v>
      </c>
      <c r="E341" s="192"/>
      <c r="F341" s="41">
        <v>4400</v>
      </c>
      <c r="G341" s="42">
        <v>190</v>
      </c>
      <c r="H341" s="210">
        <f>G341*F341</f>
        <v>836000</v>
      </c>
      <c r="I341" s="210"/>
      <c r="J341" s="210"/>
      <c r="K341" s="21" t="s">
        <v>206</v>
      </c>
      <c r="L341" s="5"/>
      <c r="M341" s="5"/>
    </row>
    <row r="342" spans="1:13" ht="18.75" hidden="1">
      <c r="A342" s="254"/>
      <c r="B342" s="182" t="s">
        <v>320</v>
      </c>
      <c r="C342" s="182"/>
      <c r="D342" s="192" t="s">
        <v>18</v>
      </c>
      <c r="E342" s="192"/>
      <c r="F342" s="41">
        <v>10</v>
      </c>
      <c r="G342" s="42">
        <v>500</v>
      </c>
      <c r="H342" s="210">
        <f aca="true" t="shared" si="11" ref="H342:H357">F342*G342</f>
        <v>5000</v>
      </c>
      <c r="I342" s="210"/>
      <c r="J342" s="210"/>
      <c r="K342" s="21" t="s">
        <v>206</v>
      </c>
      <c r="L342" s="5"/>
      <c r="M342" s="5"/>
    </row>
    <row r="343" spans="1:13" ht="18.75" hidden="1">
      <c r="A343" s="254"/>
      <c r="B343" s="182" t="s">
        <v>321</v>
      </c>
      <c r="C343" s="182"/>
      <c r="D343" s="192" t="s">
        <v>18</v>
      </c>
      <c r="E343" s="192"/>
      <c r="F343" s="41">
        <v>300</v>
      </c>
      <c r="G343" s="42">
        <v>25</v>
      </c>
      <c r="H343" s="210">
        <f t="shared" si="11"/>
        <v>7500</v>
      </c>
      <c r="I343" s="210"/>
      <c r="J343" s="210"/>
      <c r="K343" s="21" t="s">
        <v>206</v>
      </c>
      <c r="L343" s="5"/>
      <c r="M343" s="5"/>
    </row>
    <row r="344" spans="1:13" ht="0.75" customHeight="1" hidden="1">
      <c r="A344" s="254"/>
      <c r="B344" s="182" t="s">
        <v>137</v>
      </c>
      <c r="C344" s="182"/>
      <c r="D344" s="192" t="s">
        <v>19</v>
      </c>
      <c r="E344" s="192"/>
      <c r="F344" s="41">
        <v>7860</v>
      </c>
      <c r="G344" s="42">
        <v>3</v>
      </c>
      <c r="H344" s="210">
        <f t="shared" si="11"/>
        <v>23580</v>
      </c>
      <c r="I344" s="210"/>
      <c r="J344" s="210"/>
      <c r="K344" s="21" t="s">
        <v>206</v>
      </c>
      <c r="L344" s="5"/>
      <c r="M344" s="5"/>
    </row>
    <row r="345" spans="1:13" ht="18.75" hidden="1">
      <c r="A345" s="254"/>
      <c r="B345" s="182" t="s">
        <v>326</v>
      </c>
      <c r="C345" s="182"/>
      <c r="D345" s="192" t="s">
        <v>327</v>
      </c>
      <c r="E345" s="192"/>
      <c r="F345" s="41">
        <v>15</v>
      </c>
      <c r="G345" s="42">
        <v>80</v>
      </c>
      <c r="H345" s="210">
        <f t="shared" si="11"/>
        <v>1200</v>
      </c>
      <c r="I345" s="210"/>
      <c r="J345" s="210"/>
      <c r="K345" s="21" t="s">
        <v>204</v>
      </c>
      <c r="L345" s="5"/>
      <c r="M345" s="5"/>
    </row>
    <row r="346" spans="1:13" ht="18.75" hidden="1">
      <c r="A346" s="254"/>
      <c r="B346" s="182" t="s">
        <v>328</v>
      </c>
      <c r="C346" s="182"/>
      <c r="D346" s="192" t="s">
        <v>18</v>
      </c>
      <c r="E346" s="192"/>
      <c r="F346" s="41">
        <v>105</v>
      </c>
      <c r="G346" s="42">
        <v>25</v>
      </c>
      <c r="H346" s="210">
        <f t="shared" si="11"/>
        <v>2625</v>
      </c>
      <c r="I346" s="210"/>
      <c r="J346" s="210"/>
      <c r="K346" s="21" t="s">
        <v>204</v>
      </c>
      <c r="L346" s="5"/>
      <c r="M346" s="5"/>
    </row>
    <row r="347" spans="1:13" ht="18.75" hidden="1">
      <c r="A347" s="254"/>
      <c r="B347" s="182" t="s">
        <v>329</v>
      </c>
      <c r="C347" s="182"/>
      <c r="D347" s="192" t="s">
        <v>18</v>
      </c>
      <c r="E347" s="192"/>
      <c r="F347" s="41">
        <v>5500</v>
      </c>
      <c r="G347" s="42">
        <v>0.6</v>
      </c>
      <c r="H347" s="210">
        <f t="shared" si="11"/>
        <v>3300</v>
      </c>
      <c r="I347" s="210"/>
      <c r="J347" s="210"/>
      <c r="K347" s="21" t="s">
        <v>204</v>
      </c>
      <c r="L347" s="5"/>
      <c r="M347" s="5"/>
    </row>
    <row r="348" spans="1:13" ht="18.75" hidden="1">
      <c r="A348" s="254"/>
      <c r="B348" s="182" t="s">
        <v>332</v>
      </c>
      <c r="C348" s="182"/>
      <c r="D348" s="192" t="s">
        <v>52</v>
      </c>
      <c r="E348" s="192"/>
      <c r="F348" s="41">
        <v>30</v>
      </c>
      <c r="G348" s="42">
        <v>280</v>
      </c>
      <c r="H348" s="210">
        <f t="shared" si="11"/>
        <v>8400</v>
      </c>
      <c r="I348" s="210"/>
      <c r="J348" s="210"/>
      <c r="K348" s="21" t="s">
        <v>204</v>
      </c>
      <c r="L348" s="5"/>
      <c r="M348" s="5"/>
    </row>
    <row r="349" spans="1:13" ht="18.75" hidden="1">
      <c r="A349" s="254"/>
      <c r="B349" s="182" t="s">
        <v>325</v>
      </c>
      <c r="C349" s="182"/>
      <c r="D349" s="192" t="s">
        <v>18</v>
      </c>
      <c r="E349" s="192"/>
      <c r="F349" s="41">
        <v>1000</v>
      </c>
      <c r="G349" s="42">
        <v>0.4</v>
      </c>
      <c r="H349" s="210">
        <f t="shared" si="11"/>
        <v>400</v>
      </c>
      <c r="I349" s="210"/>
      <c r="J349" s="210"/>
      <c r="K349" s="21" t="s">
        <v>204</v>
      </c>
      <c r="L349" s="5"/>
      <c r="M349" s="5"/>
    </row>
    <row r="350" spans="1:13" ht="18.75" hidden="1">
      <c r="A350" s="254"/>
      <c r="B350" s="182" t="s">
        <v>214</v>
      </c>
      <c r="C350" s="182"/>
      <c r="D350" s="192" t="s">
        <v>19</v>
      </c>
      <c r="E350" s="192"/>
      <c r="F350" s="41">
        <v>3550</v>
      </c>
      <c r="G350" s="42">
        <v>10</v>
      </c>
      <c r="H350" s="210">
        <f t="shared" si="11"/>
        <v>35500</v>
      </c>
      <c r="I350" s="210"/>
      <c r="J350" s="210"/>
      <c r="K350" s="21" t="s">
        <v>206</v>
      </c>
      <c r="L350" s="5"/>
      <c r="M350" s="5"/>
    </row>
    <row r="351" spans="1:13" ht="18.75" hidden="1">
      <c r="A351" s="254"/>
      <c r="B351" s="182" t="s">
        <v>417</v>
      </c>
      <c r="C351" s="182"/>
      <c r="D351" s="192" t="s">
        <v>52</v>
      </c>
      <c r="E351" s="192"/>
      <c r="F351" s="41">
        <v>150</v>
      </c>
      <c r="G351" s="42">
        <v>150</v>
      </c>
      <c r="H351" s="210">
        <f t="shared" si="11"/>
        <v>22500</v>
      </c>
      <c r="I351" s="210"/>
      <c r="J351" s="210"/>
      <c r="K351" s="21" t="s">
        <v>206</v>
      </c>
      <c r="L351" s="5"/>
      <c r="M351" s="5"/>
    </row>
    <row r="352" spans="1:13" ht="18.75" hidden="1">
      <c r="A352" s="254"/>
      <c r="B352" s="182" t="s">
        <v>323</v>
      </c>
      <c r="C352" s="182"/>
      <c r="D352" s="192" t="s">
        <v>19</v>
      </c>
      <c r="E352" s="192"/>
      <c r="F352" s="41">
        <v>2600</v>
      </c>
      <c r="G352" s="42">
        <v>15</v>
      </c>
      <c r="H352" s="210">
        <f t="shared" si="11"/>
        <v>39000</v>
      </c>
      <c r="I352" s="210"/>
      <c r="J352" s="210"/>
      <c r="K352" s="21" t="s">
        <v>206</v>
      </c>
      <c r="L352" s="5"/>
      <c r="M352" s="5"/>
    </row>
    <row r="353" spans="1:13" ht="18.75" hidden="1">
      <c r="A353" s="254"/>
      <c r="B353" s="182" t="s">
        <v>418</v>
      </c>
      <c r="C353" s="182"/>
      <c r="D353" s="192" t="s">
        <v>19</v>
      </c>
      <c r="E353" s="192"/>
      <c r="F353" s="41">
        <v>800</v>
      </c>
      <c r="G353" s="42">
        <v>80</v>
      </c>
      <c r="H353" s="210">
        <f t="shared" si="11"/>
        <v>64000</v>
      </c>
      <c r="I353" s="210"/>
      <c r="J353" s="210"/>
      <c r="K353" s="21" t="s">
        <v>206</v>
      </c>
      <c r="L353" s="5"/>
      <c r="M353" s="5"/>
    </row>
    <row r="354" spans="1:13" ht="0.75" customHeight="1" hidden="1">
      <c r="A354" s="254"/>
      <c r="B354" s="182" t="s">
        <v>210</v>
      </c>
      <c r="C354" s="182"/>
      <c r="D354" s="192" t="s">
        <v>136</v>
      </c>
      <c r="E354" s="192"/>
      <c r="F354" s="41">
        <v>50</v>
      </c>
      <c r="G354" s="42">
        <v>190</v>
      </c>
      <c r="H354" s="210">
        <f t="shared" si="11"/>
        <v>9500</v>
      </c>
      <c r="I354" s="210"/>
      <c r="J354" s="210"/>
      <c r="K354" s="21" t="s">
        <v>206</v>
      </c>
      <c r="L354" s="5"/>
      <c r="M354" s="5"/>
    </row>
    <row r="355" spans="1:13" ht="18.75" customHeight="1" hidden="1">
      <c r="A355" s="254"/>
      <c r="B355" s="182" t="s">
        <v>318</v>
      </c>
      <c r="C355" s="182"/>
      <c r="D355" s="192" t="s">
        <v>136</v>
      </c>
      <c r="E355" s="192"/>
      <c r="F355" s="41">
        <v>1000</v>
      </c>
      <c r="G355" s="42">
        <v>150</v>
      </c>
      <c r="H355" s="210">
        <f t="shared" si="11"/>
        <v>150000</v>
      </c>
      <c r="I355" s="210"/>
      <c r="J355" s="210"/>
      <c r="K355" s="21" t="s">
        <v>206</v>
      </c>
      <c r="L355" s="5"/>
      <c r="M355" s="5"/>
    </row>
    <row r="356" spans="1:13" ht="18.75" hidden="1">
      <c r="A356" s="254"/>
      <c r="B356" s="182" t="s">
        <v>211</v>
      </c>
      <c r="C356" s="182"/>
      <c r="D356" s="192" t="s">
        <v>18</v>
      </c>
      <c r="E356" s="192"/>
      <c r="F356" s="41">
        <v>25</v>
      </c>
      <c r="G356" s="42">
        <v>2100</v>
      </c>
      <c r="H356" s="210">
        <f t="shared" si="11"/>
        <v>52500</v>
      </c>
      <c r="I356" s="210"/>
      <c r="J356" s="210"/>
      <c r="K356" s="21" t="s">
        <v>204</v>
      </c>
      <c r="L356" s="5"/>
      <c r="M356" s="5"/>
    </row>
    <row r="357" spans="1:13" ht="18.75" hidden="1">
      <c r="A357" s="254"/>
      <c r="B357" s="182" t="s">
        <v>414</v>
      </c>
      <c r="C357" s="182"/>
      <c r="D357" s="213" t="s">
        <v>19</v>
      </c>
      <c r="E357" s="214"/>
      <c r="F357" s="41">
        <v>1990</v>
      </c>
      <c r="G357" s="42">
        <v>15</v>
      </c>
      <c r="H357" s="215">
        <f t="shared" si="11"/>
        <v>29850</v>
      </c>
      <c r="I357" s="216"/>
      <c r="J357" s="43"/>
      <c r="K357" s="21" t="s">
        <v>204</v>
      </c>
      <c r="L357" s="5"/>
      <c r="M357" s="5"/>
    </row>
    <row r="358" spans="1:13" ht="18.75" hidden="1">
      <c r="A358" s="254"/>
      <c r="B358" s="182" t="s">
        <v>413</v>
      </c>
      <c r="C358" s="182"/>
      <c r="D358" s="192" t="s">
        <v>19</v>
      </c>
      <c r="E358" s="192"/>
      <c r="F358" s="41">
        <v>2350</v>
      </c>
      <c r="G358" s="42">
        <v>15</v>
      </c>
      <c r="H358" s="210">
        <f>G358*F358</f>
        <v>35250</v>
      </c>
      <c r="I358" s="210"/>
      <c r="J358" s="210"/>
      <c r="K358" s="21" t="s">
        <v>206</v>
      </c>
      <c r="L358" s="5"/>
      <c r="M358" s="5"/>
    </row>
    <row r="359" spans="1:13" ht="18.75" hidden="1">
      <c r="A359" s="254"/>
      <c r="B359" s="182" t="s">
        <v>324</v>
      </c>
      <c r="C359" s="182"/>
      <c r="D359" s="192" t="s">
        <v>19</v>
      </c>
      <c r="E359" s="192"/>
      <c r="F359" s="41">
        <v>112</v>
      </c>
      <c r="G359" s="42">
        <v>40</v>
      </c>
      <c r="H359" s="210">
        <f aca="true" t="shared" si="12" ref="H359:H382">F359*G359</f>
        <v>4480</v>
      </c>
      <c r="I359" s="210"/>
      <c r="J359" s="210"/>
      <c r="K359" s="21" t="s">
        <v>206</v>
      </c>
      <c r="L359" s="5"/>
      <c r="M359" s="5"/>
    </row>
    <row r="360" spans="1:13" ht="18.75" hidden="1">
      <c r="A360" s="254"/>
      <c r="B360" s="182" t="s">
        <v>330</v>
      </c>
      <c r="C360" s="182"/>
      <c r="D360" s="192" t="s">
        <v>135</v>
      </c>
      <c r="E360" s="192"/>
      <c r="F360" s="41">
        <v>10</v>
      </c>
      <c r="G360" s="42">
        <v>500</v>
      </c>
      <c r="H360" s="210">
        <f t="shared" si="12"/>
        <v>5000</v>
      </c>
      <c r="I360" s="210"/>
      <c r="J360" s="210"/>
      <c r="K360" s="21" t="s">
        <v>206</v>
      </c>
      <c r="L360" s="5"/>
      <c r="M360" s="5"/>
    </row>
    <row r="361" spans="1:13" ht="18.75" hidden="1">
      <c r="A361" s="254"/>
      <c r="B361" s="182" t="s">
        <v>334</v>
      </c>
      <c r="C361" s="182"/>
      <c r="D361" s="192" t="s">
        <v>18</v>
      </c>
      <c r="E361" s="192"/>
      <c r="F361" s="41">
        <v>35</v>
      </c>
      <c r="G361" s="42">
        <v>180</v>
      </c>
      <c r="H361" s="210">
        <f t="shared" si="12"/>
        <v>6300</v>
      </c>
      <c r="I361" s="210"/>
      <c r="J361" s="210"/>
      <c r="K361" s="21" t="s">
        <v>206</v>
      </c>
      <c r="L361" s="5"/>
      <c r="M361" s="5"/>
    </row>
    <row r="362" spans="1:13" ht="18.75" hidden="1">
      <c r="A362" s="254"/>
      <c r="B362" s="182" t="s">
        <v>340</v>
      </c>
      <c r="C362" s="182"/>
      <c r="D362" s="192" t="s">
        <v>136</v>
      </c>
      <c r="E362" s="192"/>
      <c r="F362" s="41">
        <v>45</v>
      </c>
      <c r="G362" s="42">
        <v>260</v>
      </c>
      <c r="H362" s="210">
        <f t="shared" si="12"/>
        <v>11700</v>
      </c>
      <c r="I362" s="210"/>
      <c r="J362" s="210"/>
      <c r="K362" s="21" t="s">
        <v>206</v>
      </c>
      <c r="L362" s="5"/>
      <c r="M362" s="5"/>
    </row>
    <row r="363" spans="1:13" ht="18.75" hidden="1">
      <c r="A363" s="254"/>
      <c r="B363" s="182" t="s">
        <v>341</v>
      </c>
      <c r="C363" s="182"/>
      <c r="D363" s="192" t="s">
        <v>52</v>
      </c>
      <c r="E363" s="192"/>
      <c r="F363" s="41">
        <v>1235</v>
      </c>
      <c r="G363" s="42">
        <v>60</v>
      </c>
      <c r="H363" s="210">
        <f t="shared" si="12"/>
        <v>74100</v>
      </c>
      <c r="I363" s="210"/>
      <c r="J363" s="210"/>
      <c r="K363" s="21" t="s">
        <v>206</v>
      </c>
      <c r="L363" s="5"/>
      <c r="M363" s="5"/>
    </row>
    <row r="364" spans="1:13" ht="18.75" hidden="1">
      <c r="A364" s="254"/>
      <c r="B364" s="182" t="s">
        <v>421</v>
      </c>
      <c r="C364" s="182"/>
      <c r="D364" s="192" t="s">
        <v>136</v>
      </c>
      <c r="E364" s="192"/>
      <c r="F364" s="41">
        <v>54</v>
      </c>
      <c r="G364" s="42">
        <v>70</v>
      </c>
      <c r="H364" s="210">
        <f t="shared" si="12"/>
        <v>3780</v>
      </c>
      <c r="I364" s="210"/>
      <c r="J364" s="210"/>
      <c r="K364" s="21" t="s">
        <v>206</v>
      </c>
      <c r="L364" s="5"/>
      <c r="M364" s="5"/>
    </row>
    <row r="365" spans="1:13" ht="18.75" hidden="1">
      <c r="A365" s="254"/>
      <c r="B365" s="182" t="s">
        <v>331</v>
      </c>
      <c r="C365" s="182"/>
      <c r="D365" s="192" t="s">
        <v>138</v>
      </c>
      <c r="E365" s="192"/>
      <c r="F365" s="41">
        <v>150</v>
      </c>
      <c r="G365" s="42">
        <v>1500</v>
      </c>
      <c r="H365" s="210">
        <f t="shared" si="12"/>
        <v>225000</v>
      </c>
      <c r="I365" s="210"/>
      <c r="J365" s="210"/>
      <c r="K365" s="21" t="s">
        <v>206</v>
      </c>
      <c r="L365" s="5"/>
      <c r="M365" s="5"/>
    </row>
    <row r="366" spans="1:13" ht="18.75" hidden="1">
      <c r="A366" s="254"/>
      <c r="B366" s="182" t="s">
        <v>333</v>
      </c>
      <c r="C366" s="182"/>
      <c r="D366" s="192" t="s">
        <v>18</v>
      </c>
      <c r="E366" s="192"/>
      <c r="F366" s="41">
        <v>35</v>
      </c>
      <c r="G366" s="42">
        <v>45</v>
      </c>
      <c r="H366" s="210">
        <f t="shared" si="12"/>
        <v>1575</v>
      </c>
      <c r="I366" s="210"/>
      <c r="J366" s="210"/>
      <c r="K366" s="21" t="s">
        <v>206</v>
      </c>
      <c r="L366" s="5"/>
      <c r="M366" s="5"/>
    </row>
    <row r="367" spans="1:13" ht="18.75" hidden="1">
      <c r="A367" s="254"/>
      <c r="B367" s="182" t="s">
        <v>420</v>
      </c>
      <c r="C367" s="182"/>
      <c r="D367" s="192" t="s">
        <v>18</v>
      </c>
      <c r="E367" s="192"/>
      <c r="F367" s="41">
        <v>50</v>
      </c>
      <c r="G367" s="42">
        <v>350</v>
      </c>
      <c r="H367" s="210">
        <f t="shared" si="12"/>
        <v>17500</v>
      </c>
      <c r="I367" s="210"/>
      <c r="J367" s="210"/>
      <c r="K367" s="21" t="s">
        <v>206</v>
      </c>
      <c r="L367" s="5"/>
      <c r="M367" s="5"/>
    </row>
    <row r="368" spans="1:13" ht="18.75" hidden="1">
      <c r="A368" s="254"/>
      <c r="B368" s="182" t="s">
        <v>342</v>
      </c>
      <c r="C368" s="182"/>
      <c r="D368" s="192" t="s">
        <v>18</v>
      </c>
      <c r="E368" s="192"/>
      <c r="F368" s="41">
        <v>55</v>
      </c>
      <c r="G368" s="42">
        <v>8</v>
      </c>
      <c r="H368" s="210">
        <f t="shared" si="12"/>
        <v>440</v>
      </c>
      <c r="I368" s="210"/>
      <c r="J368" s="210"/>
      <c r="K368" s="21" t="s">
        <v>206</v>
      </c>
      <c r="L368" s="5"/>
      <c r="M368" s="5"/>
    </row>
    <row r="369" spans="1:13" ht="18.75" hidden="1">
      <c r="A369" s="254"/>
      <c r="B369" s="182" t="s">
        <v>343</v>
      </c>
      <c r="C369" s="182"/>
      <c r="D369" s="192" t="s">
        <v>18</v>
      </c>
      <c r="E369" s="192"/>
      <c r="F369" s="41">
        <v>55</v>
      </c>
      <c r="G369" s="42">
        <v>20</v>
      </c>
      <c r="H369" s="210">
        <f t="shared" si="12"/>
        <v>1100</v>
      </c>
      <c r="I369" s="210"/>
      <c r="J369" s="210"/>
      <c r="K369" s="21" t="s">
        <v>206</v>
      </c>
      <c r="L369" s="5"/>
      <c r="M369" s="5"/>
    </row>
    <row r="370" spans="1:13" ht="33" customHeight="1" hidden="1">
      <c r="A370" s="254"/>
      <c r="B370" s="182" t="s">
        <v>419</v>
      </c>
      <c r="C370" s="182"/>
      <c r="D370" s="192" t="s">
        <v>18</v>
      </c>
      <c r="E370" s="192"/>
      <c r="F370" s="41">
        <v>27</v>
      </c>
      <c r="G370" s="42">
        <v>8050</v>
      </c>
      <c r="H370" s="210">
        <f t="shared" si="12"/>
        <v>217350</v>
      </c>
      <c r="I370" s="210"/>
      <c r="J370" s="210"/>
      <c r="K370" s="21" t="s">
        <v>206</v>
      </c>
      <c r="L370" s="5"/>
      <c r="M370" s="5"/>
    </row>
    <row r="371" spans="1:13" ht="18.75" hidden="1">
      <c r="A371" s="254"/>
      <c r="B371" s="182" t="s">
        <v>336</v>
      </c>
      <c r="C371" s="182"/>
      <c r="D371" s="192" t="s">
        <v>52</v>
      </c>
      <c r="E371" s="192"/>
      <c r="F371" s="41">
        <v>100</v>
      </c>
      <c r="G371" s="42">
        <v>20</v>
      </c>
      <c r="H371" s="210">
        <f t="shared" si="12"/>
        <v>2000</v>
      </c>
      <c r="I371" s="210"/>
      <c r="J371" s="210"/>
      <c r="K371" s="21" t="s">
        <v>206</v>
      </c>
      <c r="L371" s="5"/>
      <c r="M371" s="5"/>
    </row>
    <row r="372" spans="1:13" ht="18.75" hidden="1">
      <c r="A372" s="254"/>
      <c r="B372" s="182" t="s">
        <v>213</v>
      </c>
      <c r="C372" s="182"/>
      <c r="D372" s="192" t="s">
        <v>146</v>
      </c>
      <c r="E372" s="192"/>
      <c r="F372" s="41">
        <v>45</v>
      </c>
      <c r="G372" s="42">
        <v>120</v>
      </c>
      <c r="H372" s="210">
        <f t="shared" si="12"/>
        <v>5400</v>
      </c>
      <c r="I372" s="210"/>
      <c r="J372" s="210"/>
      <c r="K372" s="21" t="s">
        <v>206</v>
      </c>
      <c r="L372" s="5"/>
      <c r="M372" s="5"/>
    </row>
    <row r="373" spans="1:13" ht="18.75" customHeight="1" hidden="1">
      <c r="A373" s="254"/>
      <c r="B373" s="182" t="s">
        <v>147</v>
      </c>
      <c r="C373" s="182"/>
      <c r="D373" s="192" t="s">
        <v>18</v>
      </c>
      <c r="E373" s="192"/>
      <c r="F373" s="41"/>
      <c r="G373" s="42"/>
      <c r="H373" s="210">
        <f t="shared" si="12"/>
        <v>0</v>
      </c>
      <c r="I373" s="210"/>
      <c r="J373" s="210"/>
      <c r="K373" s="21"/>
      <c r="L373" s="5"/>
      <c r="M373" s="5"/>
    </row>
    <row r="374" spans="1:13" ht="18.75" customHeight="1" hidden="1">
      <c r="A374" s="254"/>
      <c r="B374" s="182" t="s">
        <v>148</v>
      </c>
      <c r="C374" s="182"/>
      <c r="D374" s="192" t="s">
        <v>18</v>
      </c>
      <c r="E374" s="192"/>
      <c r="F374" s="41"/>
      <c r="G374" s="42"/>
      <c r="H374" s="210">
        <f t="shared" si="12"/>
        <v>0</v>
      </c>
      <c r="I374" s="210"/>
      <c r="J374" s="210"/>
      <c r="K374" s="21"/>
      <c r="L374" s="5"/>
      <c r="M374" s="5"/>
    </row>
    <row r="375" spans="1:13" ht="18.75" customHeight="1" hidden="1">
      <c r="A375" s="254"/>
      <c r="B375" s="182" t="s">
        <v>149</v>
      </c>
      <c r="C375" s="182"/>
      <c r="D375" s="192" t="s">
        <v>18</v>
      </c>
      <c r="E375" s="192"/>
      <c r="F375" s="41"/>
      <c r="G375" s="42"/>
      <c r="H375" s="210">
        <f t="shared" si="12"/>
        <v>0</v>
      </c>
      <c r="I375" s="210"/>
      <c r="J375" s="210"/>
      <c r="K375" s="21"/>
      <c r="L375" s="5"/>
      <c r="M375" s="5"/>
    </row>
    <row r="376" spans="1:13" ht="18.75" customHeight="1" hidden="1">
      <c r="A376" s="254"/>
      <c r="B376" s="182" t="s">
        <v>150</v>
      </c>
      <c r="C376" s="182"/>
      <c r="D376" s="192" t="s">
        <v>18</v>
      </c>
      <c r="E376" s="192"/>
      <c r="F376" s="41"/>
      <c r="G376" s="42"/>
      <c r="H376" s="210">
        <f t="shared" si="12"/>
        <v>0</v>
      </c>
      <c r="I376" s="210"/>
      <c r="J376" s="210"/>
      <c r="K376" s="21"/>
      <c r="L376" s="5"/>
      <c r="M376" s="5"/>
    </row>
    <row r="377" spans="1:13" ht="18.75" customHeight="1" hidden="1">
      <c r="A377" s="254"/>
      <c r="B377" s="182" t="s">
        <v>151</v>
      </c>
      <c r="C377" s="182"/>
      <c r="D377" s="192" t="s">
        <v>18</v>
      </c>
      <c r="E377" s="192"/>
      <c r="F377" s="41"/>
      <c r="G377" s="42"/>
      <c r="H377" s="210">
        <f t="shared" si="12"/>
        <v>0</v>
      </c>
      <c r="I377" s="210"/>
      <c r="J377" s="210"/>
      <c r="K377" s="21"/>
      <c r="L377" s="5"/>
      <c r="M377" s="5"/>
    </row>
    <row r="378" spans="1:13" ht="18.75" hidden="1">
      <c r="A378" s="254"/>
      <c r="B378" s="182" t="s">
        <v>344</v>
      </c>
      <c r="C378" s="182"/>
      <c r="D378" s="192" t="s">
        <v>327</v>
      </c>
      <c r="E378" s="192"/>
      <c r="F378" s="41">
        <v>205</v>
      </c>
      <c r="G378" s="42">
        <v>15.5</v>
      </c>
      <c r="H378" s="210">
        <f t="shared" si="12"/>
        <v>3177.5</v>
      </c>
      <c r="I378" s="210"/>
      <c r="J378" s="210"/>
      <c r="K378" s="21"/>
      <c r="L378" s="5"/>
      <c r="M378" s="5"/>
    </row>
    <row r="379" spans="1:13" ht="18.75" hidden="1">
      <c r="A379" s="254"/>
      <c r="B379" s="182" t="s">
        <v>335</v>
      </c>
      <c r="C379" s="182"/>
      <c r="D379" s="192" t="s">
        <v>18</v>
      </c>
      <c r="E379" s="192"/>
      <c r="F379" s="41">
        <v>55</v>
      </c>
      <c r="G379" s="42">
        <v>160</v>
      </c>
      <c r="H379" s="210">
        <f t="shared" si="12"/>
        <v>8800</v>
      </c>
      <c r="I379" s="210"/>
      <c r="J379" s="210"/>
      <c r="K379" s="21" t="s">
        <v>206</v>
      </c>
      <c r="L379" s="5"/>
      <c r="M379" s="5"/>
    </row>
    <row r="380" spans="1:13" ht="18.75" customHeight="1" hidden="1">
      <c r="A380" s="254"/>
      <c r="B380" s="182" t="s">
        <v>152</v>
      </c>
      <c r="C380" s="182"/>
      <c r="D380" s="192" t="s">
        <v>19</v>
      </c>
      <c r="E380" s="192"/>
      <c r="F380" s="41"/>
      <c r="G380" s="42"/>
      <c r="H380" s="210">
        <f t="shared" si="12"/>
        <v>0</v>
      </c>
      <c r="I380" s="210"/>
      <c r="J380" s="210"/>
      <c r="K380" s="21"/>
      <c r="L380" s="5"/>
      <c r="M380" s="5"/>
    </row>
    <row r="381" spans="1:13" ht="18.75" customHeight="1" hidden="1">
      <c r="A381" s="254"/>
      <c r="B381" s="182" t="s">
        <v>153</v>
      </c>
      <c r="C381" s="182"/>
      <c r="D381" s="192" t="s">
        <v>18</v>
      </c>
      <c r="E381" s="192"/>
      <c r="F381" s="41"/>
      <c r="G381" s="42"/>
      <c r="H381" s="210">
        <f t="shared" si="12"/>
        <v>0</v>
      </c>
      <c r="I381" s="210"/>
      <c r="J381" s="210"/>
      <c r="K381" s="21"/>
      <c r="L381" s="5"/>
      <c r="M381" s="5"/>
    </row>
    <row r="382" spans="1:13" ht="18.75" customHeight="1" hidden="1">
      <c r="A382" s="254"/>
      <c r="B382" s="182" t="s">
        <v>154</v>
      </c>
      <c r="C382" s="182"/>
      <c r="D382" s="192" t="s">
        <v>18</v>
      </c>
      <c r="E382" s="192"/>
      <c r="F382" s="41"/>
      <c r="G382" s="42"/>
      <c r="H382" s="210">
        <f t="shared" si="12"/>
        <v>0</v>
      </c>
      <c r="I382" s="210"/>
      <c r="J382" s="210"/>
      <c r="K382" s="21"/>
      <c r="L382" s="5"/>
      <c r="M382" s="5"/>
    </row>
    <row r="383" spans="1:13" ht="21" customHeight="1" hidden="1">
      <c r="A383" s="254"/>
      <c r="B383" s="211" t="s">
        <v>220</v>
      </c>
      <c r="C383" s="211"/>
      <c r="D383" s="211"/>
      <c r="E383" s="211"/>
      <c r="F383" s="211"/>
      <c r="G383" s="211"/>
      <c r="H383" s="212">
        <f>SUM(H330:J382)</f>
        <v>3624657.5</v>
      </c>
      <c r="I383" s="212"/>
      <c r="J383" s="212"/>
      <c r="K383" s="15">
        <f>H383</f>
        <v>3624657.5</v>
      </c>
      <c r="L383" s="5"/>
      <c r="M383" s="20"/>
    </row>
    <row r="384" spans="1:13" ht="18.75" customHeight="1">
      <c r="A384" s="254"/>
      <c r="B384" s="206" t="s">
        <v>540</v>
      </c>
      <c r="C384" s="206"/>
      <c r="D384" s="206"/>
      <c r="E384" s="206"/>
      <c r="F384" s="206"/>
      <c r="G384" s="206"/>
      <c r="H384" s="206"/>
      <c r="I384" s="210">
        <v>299820</v>
      </c>
      <c r="J384" s="210"/>
      <c r="K384" s="21">
        <f aca="true" t="shared" si="13" ref="K384:K390">I384</f>
        <v>299820</v>
      </c>
      <c r="L384" s="5"/>
      <c r="M384" s="19"/>
    </row>
    <row r="385" spans="1:13" ht="18.75">
      <c r="A385" s="254"/>
      <c r="B385" s="206" t="s">
        <v>541</v>
      </c>
      <c r="C385" s="206"/>
      <c r="D385" s="206"/>
      <c r="E385" s="206"/>
      <c r="F385" s="206"/>
      <c r="G385" s="206"/>
      <c r="H385" s="206"/>
      <c r="I385" s="205">
        <v>237650</v>
      </c>
      <c r="J385" s="205"/>
      <c r="K385" s="21">
        <f t="shared" si="13"/>
        <v>237650</v>
      </c>
      <c r="L385" s="5"/>
      <c r="M385" s="20"/>
    </row>
    <row r="386" spans="1:13" ht="18.75">
      <c r="A386" s="254"/>
      <c r="B386" s="207"/>
      <c r="C386" s="208"/>
      <c r="D386" s="208"/>
      <c r="E386" s="208"/>
      <c r="F386" s="208"/>
      <c r="G386" s="208"/>
      <c r="H386" s="209"/>
      <c r="I386" s="205">
        <v>0</v>
      </c>
      <c r="J386" s="205"/>
      <c r="K386" s="21">
        <f t="shared" si="13"/>
        <v>0</v>
      </c>
      <c r="L386" s="5"/>
      <c r="M386" s="20"/>
    </row>
    <row r="387" spans="1:13" ht="18.75">
      <c r="A387" s="254"/>
      <c r="B387" s="182" t="s">
        <v>406</v>
      </c>
      <c r="C387" s="182"/>
      <c r="D387" s="182"/>
      <c r="E387" s="182"/>
      <c r="F387" s="182"/>
      <c r="G387" s="182"/>
      <c r="H387" s="182"/>
      <c r="I387" s="205">
        <v>0</v>
      </c>
      <c r="J387" s="205"/>
      <c r="K387" s="21">
        <f t="shared" si="13"/>
        <v>0</v>
      </c>
      <c r="L387" s="5"/>
      <c r="M387" s="5"/>
    </row>
    <row r="388" spans="1:13" ht="18.75">
      <c r="A388" s="254"/>
      <c r="B388" s="206" t="s">
        <v>407</v>
      </c>
      <c r="C388" s="206"/>
      <c r="D388" s="206"/>
      <c r="E388" s="206"/>
      <c r="F388" s="206"/>
      <c r="G388" s="206"/>
      <c r="H388" s="206"/>
      <c r="I388" s="205">
        <v>0</v>
      </c>
      <c r="J388" s="205"/>
      <c r="K388" s="21">
        <f t="shared" si="13"/>
        <v>0</v>
      </c>
      <c r="L388" s="5"/>
      <c r="M388" s="20"/>
    </row>
    <row r="389" spans="1:13" ht="18.75">
      <c r="A389" s="254"/>
      <c r="B389" s="206" t="s">
        <v>408</v>
      </c>
      <c r="C389" s="206"/>
      <c r="D389" s="206"/>
      <c r="E389" s="206"/>
      <c r="F389" s="206"/>
      <c r="G389" s="206"/>
      <c r="H389" s="206"/>
      <c r="I389" s="205">
        <v>0</v>
      </c>
      <c r="J389" s="205"/>
      <c r="K389" s="21">
        <f t="shared" si="13"/>
        <v>0</v>
      </c>
      <c r="L389" s="5"/>
      <c r="M389" s="5"/>
    </row>
    <row r="390" spans="1:13" ht="18.75">
      <c r="A390" s="254"/>
      <c r="B390" s="182" t="s">
        <v>345</v>
      </c>
      <c r="C390" s="182"/>
      <c r="D390" s="182"/>
      <c r="E390" s="182"/>
      <c r="F390" s="182"/>
      <c r="G390" s="182"/>
      <c r="H390" s="182"/>
      <c r="I390" s="205">
        <v>0</v>
      </c>
      <c r="J390" s="205"/>
      <c r="K390" s="21">
        <f t="shared" si="13"/>
        <v>0</v>
      </c>
      <c r="L390" s="5"/>
      <c r="M390" s="20"/>
    </row>
    <row r="391" spans="1:13" ht="0.75" customHeight="1">
      <c r="A391" s="254"/>
      <c r="B391" s="178" t="s">
        <v>223</v>
      </c>
      <c r="C391" s="178"/>
      <c r="D391" s="178"/>
      <c r="E391" s="178"/>
      <c r="F391" s="178"/>
      <c r="G391" s="178"/>
      <c r="H391" s="178"/>
      <c r="I391" s="204"/>
      <c r="J391" s="204"/>
      <c r="K391" s="21"/>
      <c r="L391" s="5"/>
      <c r="M391" s="5"/>
    </row>
    <row r="392" spans="1:13" ht="18.75" customHeight="1" hidden="1">
      <c r="A392" s="254"/>
      <c r="B392" s="193" t="s">
        <v>57</v>
      </c>
      <c r="C392" s="193"/>
      <c r="D392" s="193"/>
      <c r="E392" s="193"/>
      <c r="F392" s="193"/>
      <c r="G392" s="193"/>
      <c r="H392" s="193"/>
      <c r="I392" s="204"/>
      <c r="J392" s="204"/>
      <c r="K392" s="21"/>
      <c r="L392" s="5"/>
      <c r="M392" s="19"/>
    </row>
    <row r="393" spans="1:13" ht="18.75" customHeight="1" hidden="1">
      <c r="A393" s="254"/>
      <c r="B393" s="182" t="s">
        <v>481</v>
      </c>
      <c r="C393" s="182"/>
      <c r="D393" s="182"/>
      <c r="E393" s="182"/>
      <c r="F393" s="182"/>
      <c r="G393" s="182"/>
      <c r="H393" s="182"/>
      <c r="I393" s="60">
        <v>17250</v>
      </c>
      <c r="J393" s="60"/>
      <c r="K393" s="21"/>
      <c r="L393" s="5"/>
      <c r="M393" s="19"/>
    </row>
    <row r="394" spans="1:13" ht="18.75" customHeight="1" hidden="1">
      <c r="A394" s="254"/>
      <c r="B394" s="182" t="s">
        <v>482</v>
      </c>
      <c r="C394" s="182"/>
      <c r="D394" s="182"/>
      <c r="E394" s="182"/>
      <c r="F394" s="182"/>
      <c r="G394" s="182"/>
      <c r="H394" s="182"/>
      <c r="I394" s="60">
        <v>27625</v>
      </c>
      <c r="J394" s="60"/>
      <c r="K394" s="21"/>
      <c r="L394" s="5"/>
      <c r="M394" s="19"/>
    </row>
    <row r="395" spans="1:13" ht="18.75" customHeight="1" hidden="1">
      <c r="A395" s="254"/>
      <c r="B395" s="182" t="s">
        <v>483</v>
      </c>
      <c r="C395" s="182"/>
      <c r="D395" s="182"/>
      <c r="E395" s="182"/>
      <c r="F395" s="182"/>
      <c r="G395" s="182"/>
      <c r="H395" s="182"/>
      <c r="I395" s="60">
        <v>1500</v>
      </c>
      <c r="J395" s="60"/>
      <c r="K395" s="21"/>
      <c r="L395" s="5"/>
      <c r="M395" s="19"/>
    </row>
    <row r="396" spans="1:13" ht="18.75" customHeight="1" hidden="1">
      <c r="A396" s="254"/>
      <c r="B396" s="182" t="s">
        <v>346</v>
      </c>
      <c r="C396" s="182"/>
      <c r="D396" s="182"/>
      <c r="E396" s="182"/>
      <c r="F396" s="182"/>
      <c r="G396" s="182"/>
      <c r="H396" s="182"/>
      <c r="I396" s="60">
        <v>1750</v>
      </c>
      <c r="J396" s="60"/>
      <c r="K396" s="21"/>
      <c r="L396" s="5"/>
      <c r="M396" s="19"/>
    </row>
    <row r="397" spans="1:13" ht="18.75" customHeight="1" hidden="1">
      <c r="A397" s="254"/>
      <c r="B397" s="182" t="s">
        <v>484</v>
      </c>
      <c r="C397" s="182"/>
      <c r="D397" s="182"/>
      <c r="E397" s="182"/>
      <c r="F397" s="182"/>
      <c r="G397" s="182"/>
      <c r="H397" s="182"/>
      <c r="I397" s="60">
        <v>1800</v>
      </c>
      <c r="J397" s="60"/>
      <c r="K397" s="21"/>
      <c r="L397" s="5"/>
      <c r="M397" s="19"/>
    </row>
    <row r="398" spans="1:13" ht="18.75" customHeight="1" hidden="1">
      <c r="A398" s="254"/>
      <c r="B398" s="182" t="s">
        <v>485</v>
      </c>
      <c r="C398" s="182"/>
      <c r="D398" s="182"/>
      <c r="E398" s="182"/>
      <c r="F398" s="182"/>
      <c r="G398" s="182"/>
      <c r="H398" s="182"/>
      <c r="I398" s="60">
        <v>1800</v>
      </c>
      <c r="J398" s="60"/>
      <c r="K398" s="21"/>
      <c r="L398" s="5"/>
      <c r="M398" s="19"/>
    </row>
    <row r="399" spans="1:13" ht="18.75" customHeight="1" hidden="1">
      <c r="A399" s="254"/>
      <c r="B399" s="194" t="s">
        <v>486</v>
      </c>
      <c r="C399" s="195"/>
      <c r="D399" s="195"/>
      <c r="E399" s="195"/>
      <c r="F399" s="195"/>
      <c r="G399" s="195"/>
      <c r="H399" s="196"/>
      <c r="I399" s="60">
        <v>1800</v>
      </c>
      <c r="J399" s="60"/>
      <c r="K399" s="21"/>
      <c r="L399" s="5"/>
      <c r="M399" s="19"/>
    </row>
    <row r="400" spans="1:13" ht="3" customHeight="1" hidden="1">
      <c r="A400" s="254"/>
      <c r="B400" s="182" t="s">
        <v>487</v>
      </c>
      <c r="C400" s="182"/>
      <c r="D400" s="182"/>
      <c r="E400" s="182"/>
      <c r="F400" s="182"/>
      <c r="G400" s="182"/>
      <c r="H400" s="182"/>
      <c r="I400" s="60">
        <v>2250</v>
      </c>
      <c r="J400" s="60"/>
      <c r="K400" s="21"/>
      <c r="L400" s="5"/>
      <c r="M400" s="19"/>
    </row>
    <row r="401" spans="1:13" ht="18.75" customHeight="1" hidden="1">
      <c r="A401" s="254"/>
      <c r="B401" s="182" t="s">
        <v>488</v>
      </c>
      <c r="C401" s="182"/>
      <c r="D401" s="182"/>
      <c r="E401" s="182"/>
      <c r="F401" s="182"/>
      <c r="G401" s="182"/>
      <c r="H401" s="182"/>
      <c r="I401" s="60">
        <v>2070</v>
      </c>
      <c r="J401" s="60"/>
      <c r="K401" s="21"/>
      <c r="L401" s="5"/>
      <c r="M401" s="19"/>
    </row>
    <row r="402" spans="1:13" ht="18.75" customHeight="1" hidden="1">
      <c r="A402" s="254"/>
      <c r="B402" s="182" t="s">
        <v>197</v>
      </c>
      <c r="C402" s="182"/>
      <c r="D402" s="182"/>
      <c r="E402" s="182"/>
      <c r="F402" s="182"/>
      <c r="G402" s="182"/>
      <c r="H402" s="182"/>
      <c r="I402" s="60">
        <f>35*15</f>
        <v>525</v>
      </c>
      <c r="J402" s="60"/>
      <c r="K402" s="21"/>
      <c r="L402" s="5"/>
      <c r="M402" s="19"/>
    </row>
    <row r="403" spans="1:13" ht="18.75" customHeight="1" hidden="1">
      <c r="A403" s="254"/>
      <c r="B403" s="182" t="s">
        <v>230</v>
      </c>
      <c r="C403" s="182"/>
      <c r="D403" s="182"/>
      <c r="E403" s="182"/>
      <c r="F403" s="182"/>
      <c r="G403" s="182"/>
      <c r="H403" s="182"/>
      <c r="I403" s="60">
        <v>1350</v>
      </c>
      <c r="J403" s="60"/>
      <c r="K403" s="21"/>
      <c r="L403" s="5"/>
      <c r="M403" s="19"/>
    </row>
    <row r="404" spans="1:13" ht="18.75" customHeight="1" hidden="1">
      <c r="A404" s="254"/>
      <c r="B404" s="182" t="s">
        <v>231</v>
      </c>
      <c r="C404" s="182"/>
      <c r="D404" s="182"/>
      <c r="E404" s="182"/>
      <c r="F404" s="182"/>
      <c r="G404" s="182"/>
      <c r="H404" s="182"/>
      <c r="I404" s="60">
        <v>1350</v>
      </c>
      <c r="J404" s="60"/>
      <c r="K404" s="21"/>
      <c r="L404" s="5"/>
      <c r="M404" s="19"/>
    </row>
    <row r="405" spans="1:13" ht="18.75" customHeight="1" hidden="1">
      <c r="A405" s="254"/>
      <c r="B405" s="182" t="s">
        <v>490</v>
      </c>
      <c r="C405" s="182"/>
      <c r="D405" s="182"/>
      <c r="E405" s="182"/>
      <c r="F405" s="182"/>
      <c r="G405" s="182"/>
      <c r="H405" s="182"/>
      <c r="I405" s="60">
        <v>500</v>
      </c>
      <c r="J405" s="60"/>
      <c r="K405" s="21"/>
      <c r="L405" s="5"/>
      <c r="M405" s="19"/>
    </row>
    <row r="406" spans="1:13" ht="18.75" customHeight="1" hidden="1">
      <c r="A406" s="254"/>
      <c r="B406" s="182" t="s">
        <v>489</v>
      </c>
      <c r="C406" s="182"/>
      <c r="D406" s="182"/>
      <c r="E406" s="182"/>
      <c r="F406" s="182"/>
      <c r="G406" s="182"/>
      <c r="H406" s="182"/>
      <c r="I406" s="60">
        <v>1500</v>
      </c>
      <c r="J406" s="60"/>
      <c r="K406" s="21"/>
      <c r="L406" s="5"/>
      <c r="M406" s="19"/>
    </row>
    <row r="407" spans="1:13" ht="18.75" customHeight="1" hidden="1">
      <c r="A407" s="254"/>
      <c r="B407" s="182" t="s">
        <v>491</v>
      </c>
      <c r="C407" s="182"/>
      <c r="D407" s="182"/>
      <c r="E407" s="182"/>
      <c r="F407" s="182"/>
      <c r="G407" s="182"/>
      <c r="H407" s="182"/>
      <c r="I407" s="60">
        <v>9750</v>
      </c>
      <c r="J407" s="60"/>
      <c r="K407" s="21"/>
      <c r="L407" s="5"/>
      <c r="M407" s="19"/>
    </row>
    <row r="408" spans="1:13" ht="18.75" customHeight="1" hidden="1">
      <c r="A408" s="254"/>
      <c r="B408" s="182" t="s">
        <v>492</v>
      </c>
      <c r="C408" s="182"/>
      <c r="D408" s="182"/>
      <c r="E408" s="182"/>
      <c r="F408" s="182"/>
      <c r="G408" s="182"/>
      <c r="H408" s="182"/>
      <c r="I408" s="60">
        <v>682</v>
      </c>
      <c r="J408" s="60"/>
      <c r="K408" s="21"/>
      <c r="L408" s="5"/>
      <c r="M408" s="19"/>
    </row>
    <row r="409" spans="1:13" ht="18.75" customHeight="1" hidden="1">
      <c r="A409" s="254"/>
      <c r="B409" s="182" t="s">
        <v>493</v>
      </c>
      <c r="C409" s="182"/>
      <c r="D409" s="182"/>
      <c r="E409" s="182"/>
      <c r="F409" s="182"/>
      <c r="G409" s="182"/>
      <c r="H409" s="182"/>
      <c r="I409" s="60">
        <v>3040</v>
      </c>
      <c r="J409" s="60"/>
      <c r="K409" s="21"/>
      <c r="L409" s="5"/>
      <c r="M409" s="19"/>
    </row>
    <row r="410" spans="1:13" ht="18.75" customHeight="1" hidden="1">
      <c r="A410" s="254"/>
      <c r="B410" s="182" t="s">
        <v>494</v>
      </c>
      <c r="C410" s="182"/>
      <c r="D410" s="182"/>
      <c r="E410" s="182"/>
      <c r="F410" s="182"/>
      <c r="G410" s="182"/>
      <c r="H410" s="182"/>
      <c r="I410" s="60">
        <v>2000</v>
      </c>
      <c r="J410" s="60"/>
      <c r="K410" s="21"/>
      <c r="L410" s="5"/>
      <c r="M410" s="19"/>
    </row>
    <row r="411" spans="1:13" ht="18.75" customHeight="1" hidden="1">
      <c r="A411" s="254"/>
      <c r="B411" s="182" t="s">
        <v>495</v>
      </c>
      <c r="C411" s="182"/>
      <c r="D411" s="182"/>
      <c r="E411" s="182"/>
      <c r="F411" s="182"/>
      <c r="G411" s="182"/>
      <c r="H411" s="182"/>
      <c r="I411" s="60">
        <v>7700</v>
      </c>
      <c r="J411" s="60"/>
      <c r="K411" s="21"/>
      <c r="L411" s="5"/>
      <c r="M411" s="19"/>
    </row>
    <row r="412" spans="1:13" ht="18.75" customHeight="1" hidden="1">
      <c r="A412" s="254"/>
      <c r="B412" s="194" t="s">
        <v>496</v>
      </c>
      <c r="C412" s="195"/>
      <c r="D412" s="195"/>
      <c r="E412" s="195"/>
      <c r="F412" s="195"/>
      <c r="G412" s="195"/>
      <c r="H412" s="196"/>
      <c r="I412" s="60">
        <v>22600</v>
      </c>
      <c r="J412" s="60"/>
      <c r="K412" s="21"/>
      <c r="L412" s="5"/>
      <c r="M412" s="19"/>
    </row>
    <row r="413" spans="1:13" ht="18.75" customHeight="1" hidden="1">
      <c r="A413" s="254"/>
      <c r="B413" s="194" t="s">
        <v>198</v>
      </c>
      <c r="C413" s="195"/>
      <c r="D413" s="195"/>
      <c r="E413" s="195"/>
      <c r="F413" s="195"/>
      <c r="G413" s="195"/>
      <c r="H413" s="196"/>
      <c r="I413" s="60">
        <v>35600</v>
      </c>
      <c r="J413" s="60"/>
      <c r="K413" s="21"/>
      <c r="L413" s="5"/>
      <c r="M413" s="19"/>
    </row>
    <row r="414" spans="1:13" ht="20.25" customHeight="1" hidden="1">
      <c r="A414" s="254"/>
      <c r="B414" s="178" t="s">
        <v>17</v>
      </c>
      <c r="C414" s="178"/>
      <c r="D414" s="178"/>
      <c r="E414" s="178"/>
      <c r="F414" s="178"/>
      <c r="G414" s="178"/>
      <c r="H414" s="178"/>
      <c r="I414" s="200">
        <f>SUM(I393:I413)</f>
        <v>144442</v>
      </c>
      <c r="J414" s="200"/>
      <c r="K414" s="16">
        <f>I414</f>
        <v>144442</v>
      </c>
      <c r="L414" s="22"/>
      <c r="M414" s="5"/>
    </row>
    <row r="415" spans="1:13" ht="20.25" customHeight="1" hidden="1">
      <c r="A415" s="254"/>
      <c r="B415" s="201" t="s">
        <v>196</v>
      </c>
      <c r="C415" s="202"/>
      <c r="D415" s="202"/>
      <c r="E415" s="202"/>
      <c r="F415" s="202"/>
      <c r="G415" s="202"/>
      <c r="H415" s="203"/>
      <c r="I415" s="61"/>
      <c r="J415" s="61"/>
      <c r="K415" s="16"/>
      <c r="L415" s="22"/>
      <c r="M415" s="5"/>
    </row>
    <row r="416" spans="1:13" ht="20.25" customHeight="1" hidden="1">
      <c r="A416" s="254"/>
      <c r="B416" s="194" t="s">
        <v>461</v>
      </c>
      <c r="C416" s="195"/>
      <c r="D416" s="195"/>
      <c r="E416" s="195"/>
      <c r="F416" s="195"/>
      <c r="G416" s="195"/>
      <c r="H416" s="196"/>
      <c r="I416" s="61">
        <v>72900</v>
      </c>
      <c r="J416" s="61"/>
      <c r="K416" s="16" t="s">
        <v>206</v>
      </c>
      <c r="L416" s="22"/>
      <c r="M416" s="5"/>
    </row>
    <row r="417" spans="1:13" ht="20.25" customHeight="1" hidden="1">
      <c r="A417" s="254"/>
      <c r="B417" s="194" t="s">
        <v>462</v>
      </c>
      <c r="C417" s="195"/>
      <c r="D417" s="195"/>
      <c r="E417" s="195"/>
      <c r="F417" s="195"/>
      <c r="G417" s="195"/>
      <c r="H417" s="196"/>
      <c r="I417" s="61">
        <v>11220</v>
      </c>
      <c r="J417" s="61"/>
      <c r="K417" s="16" t="s">
        <v>206</v>
      </c>
      <c r="L417" s="22"/>
      <c r="M417" s="5"/>
    </row>
    <row r="418" spans="1:13" ht="20.25" customHeight="1" hidden="1">
      <c r="A418" s="254"/>
      <c r="B418" s="194" t="s">
        <v>463</v>
      </c>
      <c r="C418" s="195"/>
      <c r="D418" s="195"/>
      <c r="E418" s="195"/>
      <c r="F418" s="195"/>
      <c r="G418" s="195"/>
      <c r="H418" s="196"/>
      <c r="I418" s="61">
        <v>900</v>
      </c>
      <c r="J418" s="61"/>
      <c r="K418" s="16" t="s">
        <v>206</v>
      </c>
      <c r="L418" s="22"/>
      <c r="M418" s="5"/>
    </row>
    <row r="419" spans="1:13" ht="20.25" customHeight="1" hidden="1">
      <c r="A419" s="254"/>
      <c r="B419" s="194" t="s">
        <v>464</v>
      </c>
      <c r="C419" s="195"/>
      <c r="D419" s="195"/>
      <c r="E419" s="195"/>
      <c r="F419" s="195"/>
      <c r="G419" s="195"/>
      <c r="H419" s="196"/>
      <c r="I419" s="61">
        <v>40000</v>
      </c>
      <c r="J419" s="61"/>
      <c r="K419" s="16" t="s">
        <v>206</v>
      </c>
      <c r="L419" s="22"/>
      <c r="M419" s="5"/>
    </row>
    <row r="420" spans="1:13" ht="20.25" customHeight="1" hidden="1">
      <c r="A420" s="254"/>
      <c r="B420" s="194" t="s">
        <v>465</v>
      </c>
      <c r="C420" s="195"/>
      <c r="D420" s="195"/>
      <c r="E420" s="195"/>
      <c r="F420" s="195"/>
      <c r="G420" s="195"/>
      <c r="H420" s="196"/>
      <c r="I420" s="61">
        <v>3800</v>
      </c>
      <c r="J420" s="61"/>
      <c r="K420" s="16" t="s">
        <v>206</v>
      </c>
      <c r="L420" s="22"/>
      <c r="M420" s="5"/>
    </row>
    <row r="421" spans="1:13" ht="20.25" customHeight="1" hidden="1">
      <c r="A421" s="254"/>
      <c r="B421" s="194" t="s">
        <v>199</v>
      </c>
      <c r="C421" s="195"/>
      <c r="D421" s="195"/>
      <c r="E421" s="195"/>
      <c r="F421" s="195"/>
      <c r="G421" s="195"/>
      <c r="H421" s="196"/>
      <c r="I421" s="61">
        <f>200*50</f>
        <v>10000</v>
      </c>
      <c r="J421" s="61"/>
      <c r="K421" s="16" t="s">
        <v>206</v>
      </c>
      <c r="L421" s="22"/>
      <c r="M421" s="5"/>
    </row>
    <row r="422" spans="1:13" ht="20.25" customHeight="1" hidden="1">
      <c r="A422" s="254"/>
      <c r="B422" s="194" t="s">
        <v>467</v>
      </c>
      <c r="C422" s="195"/>
      <c r="D422" s="195"/>
      <c r="E422" s="195"/>
      <c r="F422" s="195"/>
      <c r="G422" s="195"/>
      <c r="H422" s="196"/>
      <c r="I422" s="61">
        <v>158100</v>
      </c>
      <c r="J422" s="61"/>
      <c r="K422" s="16" t="s">
        <v>206</v>
      </c>
      <c r="L422" s="22"/>
      <c r="M422" s="5"/>
    </row>
    <row r="423" spans="1:13" ht="33" customHeight="1" hidden="1">
      <c r="A423" s="254"/>
      <c r="B423" s="194" t="s">
        <v>468</v>
      </c>
      <c r="C423" s="195"/>
      <c r="D423" s="195"/>
      <c r="E423" s="195"/>
      <c r="F423" s="195"/>
      <c r="G423" s="195"/>
      <c r="H423" s="196"/>
      <c r="I423" s="61">
        <v>204000</v>
      </c>
      <c r="J423" s="61"/>
      <c r="K423" s="16" t="s">
        <v>206</v>
      </c>
      <c r="L423" s="22"/>
      <c r="M423" s="5"/>
    </row>
    <row r="424" spans="1:13" ht="24" customHeight="1" hidden="1">
      <c r="A424" s="254"/>
      <c r="B424" s="197" t="s">
        <v>466</v>
      </c>
      <c r="C424" s="198"/>
      <c r="D424" s="198"/>
      <c r="E424" s="198"/>
      <c r="F424" s="198"/>
      <c r="G424" s="198"/>
      <c r="H424" s="199"/>
      <c r="I424" s="61">
        <v>19032</v>
      </c>
      <c r="J424" s="61"/>
      <c r="K424" s="16" t="s">
        <v>206</v>
      </c>
      <c r="L424" s="22"/>
      <c r="M424" s="5"/>
    </row>
    <row r="425" spans="1:15" ht="20.25" customHeight="1">
      <c r="A425" s="255"/>
      <c r="B425" s="178" t="s">
        <v>17</v>
      </c>
      <c r="C425" s="178"/>
      <c r="D425" s="178"/>
      <c r="E425" s="178"/>
      <c r="F425" s="178"/>
      <c r="G425" s="178"/>
      <c r="H425" s="178"/>
      <c r="I425" s="61"/>
      <c r="J425" s="61"/>
      <c r="K425" s="16">
        <f>I425</f>
        <v>0</v>
      </c>
      <c r="L425" s="22"/>
      <c r="M425" s="5"/>
      <c r="O425" s="92"/>
    </row>
    <row r="426" spans="1:13" ht="18.75">
      <c r="A426" s="62">
        <v>2220</v>
      </c>
      <c r="B426" s="178" t="s">
        <v>200</v>
      </c>
      <c r="C426" s="178"/>
      <c r="D426" s="178"/>
      <c r="E426" s="178"/>
      <c r="F426" s="178"/>
      <c r="G426" s="178"/>
      <c r="H426" s="178"/>
      <c r="I426" s="178"/>
      <c r="J426" s="178"/>
      <c r="K426" s="34">
        <f>I431</f>
        <v>199680</v>
      </c>
      <c r="L426" s="5"/>
      <c r="M426" s="5"/>
    </row>
    <row r="427" spans="1:13" ht="18.75">
      <c r="A427" s="189"/>
      <c r="B427" s="192" t="s">
        <v>429</v>
      </c>
      <c r="C427" s="193"/>
      <c r="D427" s="193"/>
      <c r="E427" s="193"/>
      <c r="F427" s="193"/>
      <c r="G427" s="193"/>
      <c r="H427" s="193"/>
      <c r="I427" s="184"/>
      <c r="J427" s="184"/>
      <c r="K427" s="21"/>
      <c r="L427" s="5"/>
      <c r="M427" s="5"/>
    </row>
    <row r="428" spans="1:13" ht="18.75">
      <c r="A428" s="190"/>
      <c r="B428" s="182" t="s">
        <v>95</v>
      </c>
      <c r="C428" s="182"/>
      <c r="D428" s="182"/>
      <c r="E428" s="182"/>
      <c r="F428" s="182"/>
      <c r="G428" s="182"/>
      <c r="H428" s="182"/>
      <c r="I428" s="184"/>
      <c r="J428" s="184"/>
      <c r="K428" s="21"/>
      <c r="L428" s="5"/>
      <c r="M428" s="5"/>
    </row>
    <row r="429" spans="1:13" ht="18.75">
      <c r="A429" s="190"/>
      <c r="B429" s="182" t="s">
        <v>427</v>
      </c>
      <c r="C429" s="182"/>
      <c r="D429" s="182"/>
      <c r="E429" s="182"/>
      <c r="F429" s="182"/>
      <c r="G429" s="182"/>
      <c r="H429" s="182"/>
      <c r="I429" s="184"/>
      <c r="J429" s="184"/>
      <c r="K429" s="21"/>
      <c r="L429" s="5"/>
      <c r="M429" s="5"/>
    </row>
    <row r="430" spans="1:13" ht="18.75">
      <c r="A430" s="190"/>
      <c r="B430" s="182" t="s">
        <v>428</v>
      </c>
      <c r="C430" s="182"/>
      <c r="D430" s="182"/>
      <c r="E430" s="182"/>
      <c r="F430" s="182"/>
      <c r="G430" s="182"/>
      <c r="H430" s="182"/>
      <c r="I430" s="184"/>
      <c r="J430" s="184"/>
      <c r="K430" s="21"/>
      <c r="L430" s="5"/>
      <c r="M430" s="5"/>
    </row>
    <row r="431" spans="1:13" ht="18.75">
      <c r="A431" s="191"/>
      <c r="B431" s="183" t="s">
        <v>58</v>
      </c>
      <c r="C431" s="183"/>
      <c r="D431" s="183"/>
      <c r="E431" s="183"/>
      <c r="F431" s="183"/>
      <c r="G431" s="183"/>
      <c r="H431" s="183"/>
      <c r="I431" s="184">
        <v>199680</v>
      </c>
      <c r="J431" s="184"/>
      <c r="K431" s="16"/>
      <c r="L431" s="5"/>
      <c r="M431" s="17"/>
    </row>
    <row r="432" spans="1:15" ht="19.5" customHeight="1">
      <c r="A432" s="185">
        <v>2240</v>
      </c>
      <c r="B432" s="186" t="s">
        <v>356</v>
      </c>
      <c r="C432" s="186"/>
      <c r="D432" s="186"/>
      <c r="E432" s="186"/>
      <c r="F432" s="186"/>
      <c r="G432" s="186"/>
      <c r="H432" s="186"/>
      <c r="I432" s="187"/>
      <c r="J432" s="188"/>
      <c r="K432" s="34">
        <f>K530</f>
        <v>1554921</v>
      </c>
      <c r="L432" s="5"/>
      <c r="M432" s="5"/>
      <c r="O432" s="92"/>
    </row>
    <row r="433" spans="1:13" ht="18.75" customHeight="1">
      <c r="A433" s="185"/>
      <c r="B433" s="178" t="s">
        <v>10</v>
      </c>
      <c r="C433" s="178"/>
      <c r="D433" s="178"/>
      <c r="E433" s="178"/>
      <c r="F433" s="178"/>
      <c r="G433" s="178"/>
      <c r="H433" s="178"/>
      <c r="I433" s="162">
        <f>I437+I444+I445+I446+I447</f>
        <v>246000</v>
      </c>
      <c r="J433" s="162"/>
      <c r="K433" s="21">
        <f>I433</f>
        <v>246000</v>
      </c>
      <c r="L433" s="5"/>
      <c r="M433" s="25"/>
    </row>
    <row r="434" spans="1:13" ht="18.75">
      <c r="A434" s="185"/>
      <c r="B434" s="182" t="s">
        <v>91</v>
      </c>
      <c r="C434" s="182"/>
      <c r="D434" s="182"/>
      <c r="E434" s="182"/>
      <c r="F434" s="182"/>
      <c r="G434" s="182"/>
      <c r="H434" s="182"/>
      <c r="I434" s="147"/>
      <c r="J434" s="147"/>
      <c r="K434" s="21"/>
      <c r="L434" s="5"/>
      <c r="M434" s="5"/>
    </row>
    <row r="435" spans="1:13" ht="18.75" hidden="1">
      <c r="A435" s="185"/>
      <c r="B435" s="182"/>
      <c r="C435" s="182"/>
      <c r="D435" s="182"/>
      <c r="E435" s="182"/>
      <c r="F435" s="182"/>
      <c r="G435" s="182"/>
      <c r="H435" s="182"/>
      <c r="I435" s="143">
        <v>0</v>
      </c>
      <c r="J435" s="143"/>
      <c r="K435" s="21" t="s">
        <v>206</v>
      </c>
      <c r="L435" s="5"/>
      <c r="M435" s="5"/>
    </row>
    <row r="436" spans="1:13" ht="18.75" hidden="1">
      <c r="A436" s="185"/>
      <c r="B436" s="182"/>
      <c r="C436" s="182"/>
      <c r="D436" s="182"/>
      <c r="E436" s="182"/>
      <c r="F436" s="182"/>
      <c r="G436" s="182"/>
      <c r="H436" s="182"/>
      <c r="I436" s="143">
        <v>0</v>
      </c>
      <c r="J436" s="143"/>
      <c r="K436" s="21" t="s">
        <v>206</v>
      </c>
      <c r="L436" s="5"/>
      <c r="M436" s="5"/>
    </row>
    <row r="437" spans="1:13" ht="18.75">
      <c r="A437" s="185"/>
      <c r="B437" s="182" t="s">
        <v>542</v>
      </c>
      <c r="C437" s="182"/>
      <c r="D437" s="182"/>
      <c r="E437" s="182"/>
      <c r="F437" s="182"/>
      <c r="G437" s="182"/>
      <c r="H437" s="182"/>
      <c r="I437" s="143">
        <v>32000</v>
      </c>
      <c r="J437" s="143"/>
      <c r="K437" s="21" t="s">
        <v>206</v>
      </c>
      <c r="L437" s="5"/>
      <c r="M437" s="5"/>
    </row>
    <row r="438" spans="1:13" ht="18.75" hidden="1">
      <c r="A438" s="185"/>
      <c r="B438" s="182" t="s">
        <v>92</v>
      </c>
      <c r="C438" s="182"/>
      <c r="D438" s="182"/>
      <c r="E438" s="182"/>
      <c r="F438" s="182"/>
      <c r="G438" s="182"/>
      <c r="H438" s="182"/>
      <c r="I438" s="147"/>
      <c r="J438" s="147"/>
      <c r="K438" s="21"/>
      <c r="L438" s="5"/>
      <c r="M438" s="5"/>
    </row>
    <row r="439" spans="1:13" ht="18.75" hidden="1">
      <c r="A439" s="185"/>
      <c r="B439" s="182" t="s">
        <v>423</v>
      </c>
      <c r="C439" s="182"/>
      <c r="D439" s="182"/>
      <c r="E439" s="182"/>
      <c r="F439" s="182"/>
      <c r="G439" s="182"/>
      <c r="H439" s="182"/>
      <c r="I439" s="143">
        <v>0</v>
      </c>
      <c r="J439" s="143"/>
      <c r="K439" s="21" t="s">
        <v>206</v>
      </c>
      <c r="L439" s="5"/>
      <c r="M439" s="5"/>
    </row>
    <row r="440" spans="1:13" ht="18.75" hidden="1">
      <c r="A440" s="185"/>
      <c r="B440" s="182" t="s">
        <v>422</v>
      </c>
      <c r="C440" s="182"/>
      <c r="D440" s="182"/>
      <c r="E440" s="182"/>
      <c r="F440" s="182"/>
      <c r="G440" s="182"/>
      <c r="H440" s="182"/>
      <c r="I440" s="147"/>
      <c r="J440" s="147"/>
      <c r="K440" s="21"/>
      <c r="L440" s="5"/>
      <c r="M440" s="5"/>
    </row>
    <row r="441" spans="1:15" ht="18.75" hidden="1">
      <c r="A441" s="185"/>
      <c r="B441" s="182" t="s">
        <v>93</v>
      </c>
      <c r="C441" s="182"/>
      <c r="D441" s="182"/>
      <c r="E441" s="182"/>
      <c r="F441" s="182"/>
      <c r="G441" s="182"/>
      <c r="H441" s="182"/>
      <c r="I441" s="147">
        <v>12500</v>
      </c>
      <c r="J441" s="147"/>
      <c r="K441" s="21"/>
      <c r="L441" s="27"/>
      <c r="M441" s="5"/>
      <c r="O441" s="92"/>
    </row>
    <row r="442" spans="1:13" ht="18.75" hidden="1">
      <c r="A442" s="185"/>
      <c r="B442" s="148" t="s">
        <v>94</v>
      </c>
      <c r="C442" s="148"/>
      <c r="D442" s="148"/>
      <c r="E442" s="148"/>
      <c r="F442" s="148"/>
      <c r="G442" s="148"/>
      <c r="H442" s="148"/>
      <c r="I442" s="147"/>
      <c r="J442" s="147"/>
      <c r="K442" s="21"/>
      <c r="L442" s="5"/>
      <c r="M442" s="5"/>
    </row>
    <row r="443" spans="1:13" ht="18.75" hidden="1">
      <c r="A443" s="185"/>
      <c r="B443" s="148" t="s">
        <v>424</v>
      </c>
      <c r="C443" s="148"/>
      <c r="D443" s="148"/>
      <c r="E443" s="148"/>
      <c r="F443" s="148"/>
      <c r="G443" s="148"/>
      <c r="H443" s="148"/>
      <c r="I443" s="143">
        <v>14400</v>
      </c>
      <c r="J443" s="143"/>
      <c r="K443" s="21" t="s">
        <v>206</v>
      </c>
      <c r="L443" s="5"/>
      <c r="M443" s="5"/>
    </row>
    <row r="444" spans="1:13" ht="18.75">
      <c r="A444" s="185"/>
      <c r="B444" s="148" t="s">
        <v>543</v>
      </c>
      <c r="C444" s="148"/>
      <c r="D444" s="148"/>
      <c r="E444" s="148"/>
      <c r="F444" s="148"/>
      <c r="G444" s="148"/>
      <c r="H444" s="148"/>
      <c r="I444" s="147">
        <v>4000</v>
      </c>
      <c r="J444" s="147"/>
      <c r="K444" s="21" t="s">
        <v>206</v>
      </c>
      <c r="L444" s="5"/>
      <c r="M444" s="5"/>
    </row>
    <row r="445" spans="1:13" ht="31.5" customHeight="1">
      <c r="A445" s="185"/>
      <c r="B445" s="148" t="s">
        <v>544</v>
      </c>
      <c r="C445" s="148"/>
      <c r="D445" s="148"/>
      <c r="E445" s="148"/>
      <c r="F445" s="148"/>
      <c r="G445" s="148"/>
      <c r="H445" s="148"/>
      <c r="I445" s="147">
        <v>40000</v>
      </c>
      <c r="J445" s="147"/>
      <c r="K445" s="21" t="s">
        <v>206</v>
      </c>
      <c r="L445" s="5"/>
      <c r="M445" s="5"/>
    </row>
    <row r="446" spans="1:13" ht="18" customHeight="1">
      <c r="A446" s="185"/>
      <c r="B446" s="148" t="s">
        <v>219</v>
      </c>
      <c r="C446" s="148"/>
      <c r="D446" s="148"/>
      <c r="E446" s="148"/>
      <c r="F446" s="148"/>
      <c r="G446" s="148"/>
      <c r="H446" s="148"/>
      <c r="I446" s="143">
        <v>150000</v>
      </c>
      <c r="J446" s="143"/>
      <c r="K446" s="21" t="s">
        <v>206</v>
      </c>
      <c r="L446" s="5"/>
      <c r="M446" s="5"/>
    </row>
    <row r="447" spans="1:13" ht="18" customHeight="1">
      <c r="A447" s="185"/>
      <c r="B447" s="149" t="s">
        <v>426</v>
      </c>
      <c r="C447" s="150"/>
      <c r="D447" s="150"/>
      <c r="E447" s="150"/>
      <c r="F447" s="150"/>
      <c r="G447" s="150"/>
      <c r="H447" s="151"/>
      <c r="I447" s="76">
        <v>20000</v>
      </c>
      <c r="J447" s="77"/>
      <c r="K447" s="21" t="s">
        <v>206</v>
      </c>
      <c r="L447" s="5"/>
      <c r="M447" s="5"/>
    </row>
    <row r="448" spans="1:13" ht="18.75" hidden="1">
      <c r="A448" s="185"/>
      <c r="B448" s="148" t="s">
        <v>425</v>
      </c>
      <c r="C448" s="148"/>
      <c r="D448" s="148"/>
      <c r="E448" s="148"/>
      <c r="F448" s="148"/>
      <c r="G448" s="148"/>
      <c r="H448" s="148"/>
      <c r="I448" s="143">
        <v>44200</v>
      </c>
      <c r="J448" s="143"/>
      <c r="K448" s="21" t="s">
        <v>206</v>
      </c>
      <c r="L448" s="5"/>
      <c r="M448" s="5"/>
    </row>
    <row r="449" spans="1:13" ht="18.75">
      <c r="A449" s="185"/>
      <c r="B449" s="178" t="s">
        <v>64</v>
      </c>
      <c r="C449" s="178"/>
      <c r="D449" s="178"/>
      <c r="E449" s="178"/>
      <c r="F449" s="178"/>
      <c r="G449" s="178"/>
      <c r="H449" s="178"/>
      <c r="I449" s="6">
        <f>I450+I451</f>
        <v>26000</v>
      </c>
      <c r="J449" s="6"/>
      <c r="K449" s="21" t="s">
        <v>206</v>
      </c>
      <c r="L449" s="5"/>
      <c r="M449" s="5"/>
    </row>
    <row r="450" spans="1:13" ht="18.75">
      <c r="A450" s="185"/>
      <c r="B450" s="110" t="s">
        <v>225</v>
      </c>
      <c r="C450" s="111"/>
      <c r="D450" s="111"/>
      <c r="E450" s="111"/>
      <c r="F450" s="111"/>
      <c r="G450" s="111"/>
      <c r="H450" s="112"/>
      <c r="I450" s="162">
        <v>10000</v>
      </c>
      <c r="J450" s="162"/>
      <c r="K450" s="21">
        <f>I450</f>
        <v>10000</v>
      </c>
      <c r="L450" s="5"/>
      <c r="M450" s="18"/>
    </row>
    <row r="451" spans="1:13" ht="18.75">
      <c r="A451" s="185"/>
      <c r="B451" s="179" t="s">
        <v>226</v>
      </c>
      <c r="C451" s="180"/>
      <c r="D451" s="180"/>
      <c r="E451" s="180"/>
      <c r="F451" s="180"/>
      <c r="G451" s="180"/>
      <c r="H451" s="181"/>
      <c r="I451" s="7">
        <v>16000</v>
      </c>
      <c r="J451" s="7"/>
      <c r="K451" s="21">
        <f>I451</f>
        <v>16000</v>
      </c>
      <c r="L451" s="5"/>
      <c r="M451" s="18"/>
    </row>
    <row r="452" spans="1:13" ht="18.75">
      <c r="A452" s="185"/>
      <c r="B452" s="142" t="s">
        <v>65</v>
      </c>
      <c r="C452" s="142"/>
      <c r="D452" s="142"/>
      <c r="E452" s="142"/>
      <c r="F452" s="142"/>
      <c r="G452" s="142"/>
      <c r="H452" s="142"/>
      <c r="I452" s="7"/>
      <c r="J452" s="7"/>
      <c r="K452" s="21"/>
      <c r="L452" s="5"/>
      <c r="M452" s="5"/>
    </row>
    <row r="453" spans="1:13" ht="18.75" customHeight="1">
      <c r="A453" s="185"/>
      <c r="B453" s="174" t="s">
        <v>9</v>
      </c>
      <c r="C453" s="175"/>
      <c r="D453" s="175"/>
      <c r="E453" s="175"/>
      <c r="F453" s="175"/>
      <c r="G453" s="175"/>
      <c r="H453" s="176"/>
      <c r="I453" s="166">
        <v>10000</v>
      </c>
      <c r="J453" s="166"/>
      <c r="K453" s="21">
        <f>I453</f>
        <v>10000</v>
      </c>
      <c r="L453" s="27"/>
      <c r="M453" s="5"/>
    </row>
    <row r="454" spans="1:13" ht="18.75">
      <c r="A454" s="185"/>
      <c r="B454" s="142" t="s">
        <v>227</v>
      </c>
      <c r="C454" s="142"/>
      <c r="D454" s="142"/>
      <c r="E454" s="142"/>
      <c r="F454" s="142"/>
      <c r="G454" s="142"/>
      <c r="H454" s="142"/>
      <c r="I454" s="166">
        <v>10000</v>
      </c>
      <c r="J454" s="166"/>
      <c r="K454" s="21">
        <f>I454</f>
        <v>10000</v>
      </c>
      <c r="L454" s="5"/>
      <c r="M454" s="24"/>
    </row>
    <row r="455" spans="1:13" ht="18.75">
      <c r="A455" s="185"/>
      <c r="B455" s="142" t="s">
        <v>66</v>
      </c>
      <c r="C455" s="142"/>
      <c r="D455" s="142"/>
      <c r="E455" s="142"/>
      <c r="F455" s="142"/>
      <c r="G455" s="142"/>
      <c r="H455" s="142"/>
      <c r="I455" s="162">
        <v>50000</v>
      </c>
      <c r="J455" s="162"/>
      <c r="K455" s="21">
        <f>I455</f>
        <v>50000</v>
      </c>
      <c r="L455" s="5"/>
      <c r="M455" s="5"/>
    </row>
    <row r="456" spans="1:13" ht="18.75">
      <c r="A456" s="185"/>
      <c r="B456" s="142" t="s">
        <v>184</v>
      </c>
      <c r="C456" s="142"/>
      <c r="D456" s="142"/>
      <c r="E456" s="142"/>
      <c r="F456" s="142"/>
      <c r="G456" s="142"/>
      <c r="H456" s="142"/>
      <c r="I456" s="147"/>
      <c r="J456" s="147"/>
      <c r="K456" s="21"/>
      <c r="L456" s="5"/>
      <c r="M456" s="5"/>
    </row>
    <row r="457" spans="1:13" ht="18.75">
      <c r="A457" s="185"/>
      <c r="B457" s="174" t="s">
        <v>216</v>
      </c>
      <c r="C457" s="175"/>
      <c r="D457" s="175"/>
      <c r="E457" s="175"/>
      <c r="F457" s="175"/>
      <c r="G457" s="175"/>
      <c r="H457" s="176"/>
      <c r="I457" s="177">
        <v>0</v>
      </c>
      <c r="J457" s="177"/>
      <c r="K457" s="69">
        <f>I457</f>
        <v>0</v>
      </c>
      <c r="L457" s="5"/>
      <c r="M457" s="24"/>
    </row>
    <row r="458" spans="1:13" ht="18.75">
      <c r="A458" s="185"/>
      <c r="B458" s="142" t="s">
        <v>545</v>
      </c>
      <c r="C458" s="142"/>
      <c r="D458" s="142"/>
      <c r="E458" s="142"/>
      <c r="F458" s="142"/>
      <c r="G458" s="142"/>
      <c r="H458" s="142"/>
      <c r="I458" s="6">
        <v>292378</v>
      </c>
      <c r="J458" s="6"/>
      <c r="K458" s="21">
        <f>I458</f>
        <v>292378</v>
      </c>
      <c r="L458" s="5"/>
      <c r="M458" s="24"/>
    </row>
    <row r="459" spans="1:13" ht="0.75" customHeight="1">
      <c r="A459" s="185"/>
      <c r="B459" s="178" t="s">
        <v>218</v>
      </c>
      <c r="C459" s="178"/>
      <c r="D459" s="178"/>
      <c r="E459" s="178"/>
      <c r="F459" s="178"/>
      <c r="G459" s="178"/>
      <c r="H459" s="178"/>
      <c r="I459" s="162">
        <f>I460+I461+I462+I463+I464+I465+I466+I467+I468</f>
        <v>367200</v>
      </c>
      <c r="J459" s="162"/>
      <c r="K459" s="21"/>
      <c r="L459" s="5"/>
      <c r="M459" s="24"/>
    </row>
    <row r="460" spans="1:13" ht="18.75" hidden="1">
      <c r="A460" s="185"/>
      <c r="B460" s="167" t="s">
        <v>443</v>
      </c>
      <c r="C460" s="168"/>
      <c r="D460" s="168"/>
      <c r="E460" s="168"/>
      <c r="F460" s="168"/>
      <c r="G460" s="168"/>
      <c r="H460" s="169"/>
      <c r="I460" s="6">
        <v>25000</v>
      </c>
      <c r="J460" s="6"/>
      <c r="K460" s="16"/>
      <c r="L460" s="5"/>
      <c r="M460" s="5"/>
    </row>
    <row r="461" spans="1:13" ht="18.75" hidden="1">
      <c r="A461" s="185"/>
      <c r="B461" s="173" t="s">
        <v>444</v>
      </c>
      <c r="C461" s="173"/>
      <c r="D461" s="173"/>
      <c r="E461" s="173"/>
      <c r="F461" s="173"/>
      <c r="G461" s="173"/>
      <c r="H461" s="173"/>
      <c r="I461" s="147">
        <v>21000</v>
      </c>
      <c r="J461" s="147"/>
      <c r="K461" s="16"/>
      <c r="L461" s="5"/>
      <c r="M461" s="5"/>
    </row>
    <row r="462" spans="1:13" ht="18.75" hidden="1">
      <c r="A462" s="185"/>
      <c r="B462" s="173" t="s">
        <v>448</v>
      </c>
      <c r="C462" s="173"/>
      <c r="D462" s="173"/>
      <c r="E462" s="173"/>
      <c r="F462" s="173"/>
      <c r="G462" s="173"/>
      <c r="H462" s="173"/>
      <c r="I462" s="147">
        <v>103700</v>
      </c>
      <c r="J462" s="147"/>
      <c r="K462" s="16"/>
      <c r="L462" s="5"/>
      <c r="M462" s="5"/>
    </row>
    <row r="463" spans="1:13" ht="18.75" hidden="1">
      <c r="A463" s="185"/>
      <c r="B463" s="167" t="s">
        <v>454</v>
      </c>
      <c r="C463" s="168"/>
      <c r="D463" s="168"/>
      <c r="E463" s="168"/>
      <c r="F463" s="168"/>
      <c r="G463" s="168"/>
      <c r="H463" s="169"/>
      <c r="I463" s="6">
        <v>5000</v>
      </c>
      <c r="J463" s="6"/>
      <c r="K463" s="16"/>
      <c r="L463" s="5"/>
      <c r="M463" s="5"/>
    </row>
    <row r="464" spans="1:13" ht="18.75" hidden="1">
      <c r="A464" s="185"/>
      <c r="B464" s="173" t="s">
        <v>449</v>
      </c>
      <c r="C464" s="173"/>
      <c r="D464" s="173"/>
      <c r="E464" s="173"/>
      <c r="F464" s="173"/>
      <c r="G464" s="173"/>
      <c r="H464" s="173"/>
      <c r="I464" s="147">
        <v>13500</v>
      </c>
      <c r="J464" s="147"/>
      <c r="K464" s="16"/>
      <c r="L464" s="5"/>
      <c r="M464" s="5"/>
    </row>
    <row r="465" spans="1:13" ht="18.75" hidden="1">
      <c r="A465" s="185"/>
      <c r="B465" s="167" t="s">
        <v>455</v>
      </c>
      <c r="C465" s="168"/>
      <c r="D465" s="168"/>
      <c r="E465" s="168"/>
      <c r="F465" s="168"/>
      <c r="G465" s="168"/>
      <c r="H465" s="169"/>
      <c r="I465" s="6">
        <v>110000</v>
      </c>
      <c r="J465" s="6"/>
      <c r="K465" s="16"/>
      <c r="L465" s="5"/>
      <c r="M465" s="5"/>
    </row>
    <row r="466" spans="1:13" ht="18.75" hidden="1">
      <c r="A466" s="185"/>
      <c r="B466" s="167" t="s">
        <v>456</v>
      </c>
      <c r="C466" s="168"/>
      <c r="D466" s="168"/>
      <c r="E466" s="168"/>
      <c r="F466" s="168"/>
      <c r="G466" s="168"/>
      <c r="H466" s="169"/>
      <c r="I466" s="6">
        <v>50000</v>
      </c>
      <c r="J466" s="6"/>
      <c r="K466" s="16"/>
      <c r="L466" s="5"/>
      <c r="M466" s="5"/>
    </row>
    <row r="467" spans="1:13" ht="18" customHeight="1" hidden="1">
      <c r="A467" s="185"/>
      <c r="B467" s="167" t="s">
        <v>450</v>
      </c>
      <c r="C467" s="168"/>
      <c r="D467" s="168"/>
      <c r="E467" s="168"/>
      <c r="F467" s="168"/>
      <c r="G467" s="168"/>
      <c r="H467" s="169"/>
      <c r="I467" s="6">
        <v>32000</v>
      </c>
      <c r="J467" s="6"/>
      <c r="K467" s="16"/>
      <c r="L467" s="5"/>
      <c r="M467" s="5"/>
    </row>
    <row r="468" spans="1:13" ht="18.75" hidden="1">
      <c r="A468" s="185"/>
      <c r="B468" s="167" t="s">
        <v>453</v>
      </c>
      <c r="C468" s="168"/>
      <c r="D468" s="168"/>
      <c r="E468" s="168"/>
      <c r="F468" s="168"/>
      <c r="G468" s="168"/>
      <c r="H468" s="169"/>
      <c r="I468" s="6">
        <v>7000</v>
      </c>
      <c r="J468" s="6"/>
      <c r="K468" s="16"/>
      <c r="L468" s="5"/>
      <c r="M468" s="5"/>
    </row>
    <row r="469" spans="1:14" s="37" customFormat="1" ht="18.75" hidden="1">
      <c r="A469" s="185"/>
      <c r="B469" s="170" t="s">
        <v>228</v>
      </c>
      <c r="C469" s="171"/>
      <c r="D469" s="171"/>
      <c r="E469" s="171"/>
      <c r="F469" s="171"/>
      <c r="G469" s="171"/>
      <c r="H469" s="172"/>
      <c r="I469" s="39">
        <v>990000</v>
      </c>
      <c r="J469" s="56"/>
      <c r="K469" s="21"/>
      <c r="L469" s="73"/>
      <c r="M469" s="20"/>
      <c r="N469"/>
    </row>
    <row r="470" spans="1:13" ht="1.5" customHeight="1" hidden="1">
      <c r="A470" s="185"/>
      <c r="B470" s="163" t="s">
        <v>355</v>
      </c>
      <c r="C470" s="164"/>
      <c r="D470" s="164"/>
      <c r="E470" s="164"/>
      <c r="F470" s="164"/>
      <c r="G470" s="164"/>
      <c r="H470" s="165"/>
      <c r="I470" s="6">
        <v>199000</v>
      </c>
      <c r="J470" s="6"/>
      <c r="K470" s="16"/>
      <c r="L470" s="5"/>
      <c r="M470" s="5"/>
    </row>
    <row r="471" spans="1:13" ht="18.75" hidden="1">
      <c r="A471" s="185"/>
      <c r="B471" s="142" t="s">
        <v>67</v>
      </c>
      <c r="C471" s="142"/>
      <c r="D471" s="142"/>
      <c r="E471" s="142"/>
      <c r="F471" s="142"/>
      <c r="G471" s="142"/>
      <c r="H471" s="142"/>
      <c r="I471" s="6">
        <v>75000</v>
      </c>
      <c r="J471" s="6"/>
      <c r="K471" s="16">
        <f>I471</f>
        <v>75000</v>
      </c>
      <c r="L471" s="5"/>
      <c r="M471" s="5"/>
    </row>
    <row r="472" spans="1:13" ht="18.75">
      <c r="A472" s="185"/>
      <c r="B472" s="96" t="s">
        <v>63</v>
      </c>
      <c r="C472" s="96"/>
      <c r="D472" s="96"/>
      <c r="E472" s="96"/>
      <c r="F472" s="96"/>
      <c r="G472" s="96"/>
      <c r="H472" s="96"/>
      <c r="I472" s="166">
        <f>I473+I474</f>
        <v>110808</v>
      </c>
      <c r="J472" s="166"/>
      <c r="K472" s="21">
        <f>I472</f>
        <v>110808</v>
      </c>
      <c r="L472" s="5"/>
      <c r="M472" s="5"/>
    </row>
    <row r="473" spans="1:13" ht="18.75">
      <c r="A473" s="185"/>
      <c r="B473" s="98" t="s">
        <v>546</v>
      </c>
      <c r="C473" s="98"/>
      <c r="D473" s="98"/>
      <c r="E473" s="98"/>
      <c r="F473" s="98"/>
      <c r="G473" s="98"/>
      <c r="H473" s="98"/>
      <c r="I473" s="162">
        <v>28728</v>
      </c>
      <c r="J473" s="162"/>
      <c r="K473" s="16"/>
      <c r="L473" s="5"/>
      <c r="M473" s="28"/>
    </row>
    <row r="474" spans="1:13" ht="18.75">
      <c r="A474" s="185"/>
      <c r="B474" s="98" t="s">
        <v>536</v>
      </c>
      <c r="C474" s="98"/>
      <c r="D474" s="98"/>
      <c r="E474" s="98"/>
      <c r="F474" s="98"/>
      <c r="G474" s="98"/>
      <c r="H474" s="98"/>
      <c r="I474" s="147">
        <v>82080</v>
      </c>
      <c r="J474" s="147"/>
      <c r="K474" s="21"/>
      <c r="L474" s="5"/>
      <c r="M474" s="5"/>
    </row>
    <row r="475" spans="1:13" ht="18.75">
      <c r="A475" s="185"/>
      <c r="B475" s="98" t="s">
        <v>537</v>
      </c>
      <c r="C475" s="98"/>
      <c r="D475" s="98"/>
      <c r="E475" s="98"/>
      <c r="F475" s="98"/>
      <c r="G475" s="98"/>
      <c r="H475" s="98"/>
      <c r="I475" s="147">
        <v>81000</v>
      </c>
      <c r="J475" s="147"/>
      <c r="K475" s="21">
        <f aca="true" t="shared" si="14" ref="K475:K481">I475</f>
        <v>81000</v>
      </c>
      <c r="L475" s="5"/>
      <c r="M475" s="5"/>
    </row>
    <row r="476" spans="1:13" ht="19.5" customHeight="1">
      <c r="A476" s="185"/>
      <c r="B476" s="142" t="s">
        <v>60</v>
      </c>
      <c r="C476" s="142"/>
      <c r="D476" s="142"/>
      <c r="E476" s="142"/>
      <c r="F476" s="142"/>
      <c r="G476" s="142"/>
      <c r="H476" s="142"/>
      <c r="I476" s="147">
        <v>10000</v>
      </c>
      <c r="J476" s="147"/>
      <c r="K476" s="21">
        <f t="shared" si="14"/>
        <v>10000</v>
      </c>
      <c r="L476" s="5"/>
      <c r="M476" s="24"/>
    </row>
    <row r="477" spans="1:13" ht="18.75" hidden="1">
      <c r="A477" s="185"/>
      <c r="B477" s="156" t="s">
        <v>61</v>
      </c>
      <c r="C477" s="156"/>
      <c r="D477" s="156"/>
      <c r="E477" s="156"/>
      <c r="F477" s="156"/>
      <c r="G477" s="156"/>
      <c r="H477" s="156"/>
      <c r="I477" s="147">
        <v>90000</v>
      </c>
      <c r="J477" s="147"/>
      <c r="K477" s="21">
        <f t="shared" si="14"/>
        <v>90000</v>
      </c>
      <c r="L477" s="5"/>
      <c r="M477" s="24"/>
    </row>
    <row r="478" spans="1:13" ht="18.75" hidden="1">
      <c r="A478" s="185"/>
      <c r="B478" s="142" t="s">
        <v>62</v>
      </c>
      <c r="C478" s="142"/>
      <c r="D478" s="142"/>
      <c r="E478" s="142"/>
      <c r="F478" s="142"/>
      <c r="G478" s="142"/>
      <c r="H478" s="142"/>
      <c r="I478" s="147">
        <v>39500</v>
      </c>
      <c r="J478" s="147"/>
      <c r="K478" s="21">
        <f t="shared" si="14"/>
        <v>39500</v>
      </c>
      <c r="L478" s="5"/>
      <c r="M478" s="5"/>
    </row>
    <row r="479" spans="1:13" ht="18.75">
      <c r="A479" s="185"/>
      <c r="B479" s="156" t="s">
        <v>559</v>
      </c>
      <c r="C479" s="156"/>
      <c r="D479" s="156"/>
      <c r="E479" s="156"/>
      <c r="F479" s="156"/>
      <c r="G479" s="156"/>
      <c r="H479" s="156"/>
      <c r="I479" s="147">
        <v>16000</v>
      </c>
      <c r="J479" s="147"/>
      <c r="K479" s="21">
        <f t="shared" si="14"/>
        <v>16000</v>
      </c>
      <c r="L479" s="5"/>
      <c r="M479" s="24"/>
    </row>
    <row r="480" spans="1:13" ht="18.75">
      <c r="A480" s="185"/>
      <c r="B480" s="157" t="s">
        <v>442</v>
      </c>
      <c r="C480" s="157"/>
      <c r="D480" s="157"/>
      <c r="E480" s="157"/>
      <c r="F480" s="157"/>
      <c r="G480" s="157"/>
      <c r="H480" s="157"/>
      <c r="I480" s="80">
        <v>10000</v>
      </c>
      <c r="J480" s="81"/>
      <c r="K480" s="79">
        <f t="shared" si="14"/>
        <v>10000</v>
      </c>
      <c r="L480" s="5"/>
      <c r="M480" s="24"/>
    </row>
    <row r="481" spans="1:13" ht="18.75">
      <c r="A481" s="185"/>
      <c r="B481" s="142" t="s">
        <v>69</v>
      </c>
      <c r="C481" s="142"/>
      <c r="D481" s="142"/>
      <c r="E481" s="142"/>
      <c r="F481" s="142"/>
      <c r="G481" s="142"/>
      <c r="H481" s="142"/>
      <c r="I481" s="158">
        <f>I483+I484+I485+I486+I487+I488+I489+I490+I491+I492+I493+I494+I495+I496+I497</f>
        <v>475135</v>
      </c>
      <c r="J481" s="159"/>
      <c r="K481" s="153">
        <f t="shared" si="14"/>
        <v>475135</v>
      </c>
      <c r="L481" s="5"/>
      <c r="M481" s="24"/>
    </row>
    <row r="482" spans="1:13" ht="18.75" customHeight="1">
      <c r="A482" s="185"/>
      <c r="B482" s="142" t="s">
        <v>96</v>
      </c>
      <c r="C482" s="142"/>
      <c r="D482" s="142"/>
      <c r="E482" s="142"/>
      <c r="F482" s="142"/>
      <c r="G482" s="142"/>
      <c r="H482" s="142"/>
      <c r="I482" s="160"/>
      <c r="J482" s="161"/>
      <c r="K482" s="154"/>
      <c r="L482" s="5"/>
      <c r="M482" s="123"/>
    </row>
    <row r="483" spans="1:13" ht="18.75" customHeight="1">
      <c r="A483" s="185"/>
      <c r="B483" s="148" t="s">
        <v>560</v>
      </c>
      <c r="C483" s="148"/>
      <c r="D483" s="148"/>
      <c r="E483" s="148"/>
      <c r="F483" s="148"/>
      <c r="G483" s="148"/>
      <c r="H483" s="148"/>
      <c r="I483" s="143">
        <v>6540</v>
      </c>
      <c r="J483" s="143"/>
      <c r="K483" s="155"/>
      <c r="L483" s="5"/>
      <c r="M483" s="123"/>
    </row>
    <row r="484" spans="1:14" s="66" customFormat="1" ht="18.75">
      <c r="A484" s="185"/>
      <c r="B484" s="148" t="s">
        <v>561</v>
      </c>
      <c r="C484" s="148"/>
      <c r="D484" s="148"/>
      <c r="E484" s="148"/>
      <c r="F484" s="148"/>
      <c r="G484" s="148"/>
      <c r="H484" s="148"/>
      <c r="I484" s="143">
        <v>40800</v>
      </c>
      <c r="J484" s="143"/>
      <c r="K484" s="16" t="s">
        <v>206</v>
      </c>
      <c r="L484" s="13"/>
      <c r="M484" s="13"/>
      <c r="N484"/>
    </row>
    <row r="485" spans="1:14" s="66" customFormat="1" ht="18.75">
      <c r="A485" s="185"/>
      <c r="B485" s="149" t="s">
        <v>562</v>
      </c>
      <c r="C485" s="150"/>
      <c r="D485" s="150"/>
      <c r="E485" s="150"/>
      <c r="F485" s="150"/>
      <c r="G485" s="150"/>
      <c r="H485" s="151"/>
      <c r="I485" s="143">
        <v>5500</v>
      </c>
      <c r="J485" s="143"/>
      <c r="K485" s="16" t="s">
        <v>206</v>
      </c>
      <c r="L485" s="13"/>
      <c r="M485" s="13"/>
      <c r="N485"/>
    </row>
    <row r="486" spans="1:14" s="66" customFormat="1" ht="18.75">
      <c r="A486" s="185"/>
      <c r="B486" s="148" t="s">
        <v>563</v>
      </c>
      <c r="C486" s="148"/>
      <c r="D486" s="148"/>
      <c r="E486" s="148"/>
      <c r="F486" s="148"/>
      <c r="G486" s="148"/>
      <c r="H486" s="148"/>
      <c r="I486" s="76">
        <v>28644</v>
      </c>
      <c r="J486" s="6"/>
      <c r="K486" s="16" t="s">
        <v>206</v>
      </c>
      <c r="L486" s="13"/>
      <c r="M486" s="13"/>
      <c r="N486"/>
    </row>
    <row r="487" spans="1:14" s="66" customFormat="1" ht="17.25" customHeight="1">
      <c r="A487" s="185"/>
      <c r="B487" s="148" t="s">
        <v>547</v>
      </c>
      <c r="C487" s="148"/>
      <c r="D487" s="148"/>
      <c r="E487" s="148"/>
      <c r="F487" s="148"/>
      <c r="G487" s="148"/>
      <c r="H487" s="148"/>
      <c r="I487" s="143">
        <v>9570</v>
      </c>
      <c r="J487" s="143"/>
      <c r="K487" s="16"/>
      <c r="L487" s="13"/>
      <c r="M487" s="13"/>
      <c r="N487"/>
    </row>
    <row r="488" spans="1:14" s="66" customFormat="1" ht="19.5" customHeight="1">
      <c r="A488" s="185"/>
      <c r="B488" s="148" t="s">
        <v>564</v>
      </c>
      <c r="C488" s="148"/>
      <c r="D488" s="148"/>
      <c r="E488" s="148"/>
      <c r="F488" s="148"/>
      <c r="G488" s="148"/>
      <c r="H488" s="148"/>
      <c r="I488" s="143">
        <v>5610</v>
      </c>
      <c r="J488" s="143"/>
      <c r="K488" s="16" t="s">
        <v>206</v>
      </c>
      <c r="L488" s="13"/>
      <c r="M488" s="13"/>
      <c r="N488"/>
    </row>
    <row r="489" spans="1:14" s="66" customFormat="1" ht="18.75" customHeight="1">
      <c r="A489" s="185"/>
      <c r="B489" s="148" t="s">
        <v>0</v>
      </c>
      <c r="C489" s="148"/>
      <c r="D489" s="148"/>
      <c r="E489" s="148"/>
      <c r="F489" s="148"/>
      <c r="G489" s="148"/>
      <c r="H489" s="148"/>
      <c r="I489" s="152">
        <v>43792</v>
      </c>
      <c r="J489" s="152"/>
      <c r="K489" s="16" t="s">
        <v>204</v>
      </c>
      <c r="L489" s="13"/>
      <c r="M489" s="13"/>
      <c r="N489"/>
    </row>
    <row r="490" spans="1:14" s="66" customFormat="1" ht="20.25" customHeight="1">
      <c r="A490" s="185"/>
      <c r="B490" s="148" t="s">
        <v>232</v>
      </c>
      <c r="C490" s="148"/>
      <c r="D490" s="148"/>
      <c r="E490" s="148"/>
      <c r="F490" s="148"/>
      <c r="G490" s="148"/>
      <c r="H490" s="148"/>
      <c r="I490" s="152">
        <v>25400</v>
      </c>
      <c r="J490" s="152"/>
      <c r="K490" s="16" t="s">
        <v>206</v>
      </c>
      <c r="L490" s="13"/>
      <c r="M490" s="13"/>
      <c r="N490"/>
    </row>
    <row r="491" spans="1:14" s="66" customFormat="1" ht="18.75">
      <c r="A491" s="185"/>
      <c r="B491" s="148" t="s">
        <v>1</v>
      </c>
      <c r="C491" s="148"/>
      <c r="D491" s="148"/>
      <c r="E491" s="148"/>
      <c r="F491" s="148"/>
      <c r="G491" s="148"/>
      <c r="H491" s="148"/>
      <c r="I491" s="143">
        <v>132000</v>
      </c>
      <c r="J491" s="143"/>
      <c r="K491" s="16" t="s">
        <v>206</v>
      </c>
      <c r="L491" s="13"/>
      <c r="M491" s="13"/>
      <c r="N491"/>
    </row>
    <row r="492" spans="1:14" s="66" customFormat="1" ht="18.75">
      <c r="A492" s="185"/>
      <c r="B492" s="148" t="s">
        <v>233</v>
      </c>
      <c r="C492" s="148"/>
      <c r="D492" s="148"/>
      <c r="E492" s="148"/>
      <c r="F492" s="148"/>
      <c r="G492" s="148"/>
      <c r="H492" s="148"/>
      <c r="I492" s="143">
        <v>6572</v>
      </c>
      <c r="J492" s="143"/>
      <c r="K492" s="16" t="s">
        <v>206</v>
      </c>
      <c r="L492" s="13"/>
      <c r="M492" s="13"/>
      <c r="N492"/>
    </row>
    <row r="493" spans="1:14" s="66" customFormat="1" ht="18.75">
      <c r="A493" s="185"/>
      <c r="B493" s="148" t="s">
        <v>234</v>
      </c>
      <c r="C493" s="148"/>
      <c r="D493" s="148"/>
      <c r="E493" s="148"/>
      <c r="F493" s="148"/>
      <c r="G493" s="148"/>
      <c r="H493" s="148"/>
      <c r="I493" s="143">
        <v>82914</v>
      </c>
      <c r="J493" s="143"/>
      <c r="K493" s="16" t="s">
        <v>204</v>
      </c>
      <c r="L493" s="13"/>
      <c r="M493" s="13"/>
      <c r="N493"/>
    </row>
    <row r="494" spans="1:14" s="66" customFormat="1" ht="20.25" customHeight="1">
      <c r="A494" s="185"/>
      <c r="B494" s="148" t="s">
        <v>235</v>
      </c>
      <c r="C494" s="148"/>
      <c r="D494" s="148"/>
      <c r="E494" s="148"/>
      <c r="F494" s="148"/>
      <c r="G494" s="148"/>
      <c r="H494" s="148"/>
      <c r="I494" s="143">
        <v>34338</v>
      </c>
      <c r="J494" s="143"/>
      <c r="K494" s="16" t="s">
        <v>206</v>
      </c>
      <c r="L494" s="13"/>
      <c r="M494" s="13"/>
      <c r="N494"/>
    </row>
    <row r="495" spans="1:14" s="66" customFormat="1" ht="20.25" customHeight="1">
      <c r="A495" s="185"/>
      <c r="B495" s="148" t="s">
        <v>236</v>
      </c>
      <c r="C495" s="148"/>
      <c r="D495" s="148"/>
      <c r="E495" s="148"/>
      <c r="F495" s="148"/>
      <c r="G495" s="148"/>
      <c r="H495" s="148"/>
      <c r="I495" s="143">
        <v>45492</v>
      </c>
      <c r="J495" s="143"/>
      <c r="K495" s="16" t="s">
        <v>206</v>
      </c>
      <c r="L495" s="13"/>
      <c r="M495" s="13"/>
      <c r="N495"/>
    </row>
    <row r="496" spans="1:14" s="66" customFormat="1" ht="20.25" customHeight="1">
      <c r="A496" s="185"/>
      <c r="B496" s="149" t="s">
        <v>348</v>
      </c>
      <c r="C496" s="150"/>
      <c r="D496" s="150"/>
      <c r="E496" s="150"/>
      <c r="F496" s="150"/>
      <c r="G496" s="150"/>
      <c r="H496" s="151"/>
      <c r="I496" s="143">
        <v>4500</v>
      </c>
      <c r="J496" s="143"/>
      <c r="K496" s="16" t="s">
        <v>206</v>
      </c>
      <c r="L496" s="13"/>
      <c r="M496" s="13"/>
      <c r="N496"/>
    </row>
    <row r="497" spans="1:14" s="66" customFormat="1" ht="19.5" customHeight="1">
      <c r="A497" s="185"/>
      <c r="B497" s="148" t="s">
        <v>217</v>
      </c>
      <c r="C497" s="148"/>
      <c r="D497" s="148"/>
      <c r="E497" s="148"/>
      <c r="F497" s="148"/>
      <c r="G497" s="148"/>
      <c r="H497" s="148"/>
      <c r="I497" s="76">
        <v>3463</v>
      </c>
      <c r="J497" s="6"/>
      <c r="K497" s="16" t="s">
        <v>206</v>
      </c>
      <c r="L497" s="13"/>
      <c r="M497" s="13"/>
      <c r="N497"/>
    </row>
    <row r="498" spans="1:14" s="66" customFormat="1" ht="18.75">
      <c r="A498" s="185"/>
      <c r="B498" s="142" t="s">
        <v>2</v>
      </c>
      <c r="C498" s="142"/>
      <c r="D498" s="142"/>
      <c r="E498" s="142"/>
      <c r="F498" s="142"/>
      <c r="G498" s="142"/>
      <c r="H498" s="142"/>
      <c r="I498" s="143">
        <v>122000</v>
      </c>
      <c r="J498" s="143"/>
      <c r="K498" s="16">
        <f>I498</f>
        <v>122000</v>
      </c>
      <c r="L498" s="13"/>
      <c r="M498" s="13"/>
      <c r="N498"/>
    </row>
    <row r="499" spans="1:13" ht="18.75">
      <c r="A499" s="185"/>
      <c r="B499" s="142" t="s">
        <v>3</v>
      </c>
      <c r="C499" s="142"/>
      <c r="D499" s="142"/>
      <c r="E499" s="142"/>
      <c r="F499" s="142"/>
      <c r="G499" s="142"/>
      <c r="H499" s="142"/>
      <c r="I499" s="143">
        <v>95600</v>
      </c>
      <c r="J499" s="143"/>
      <c r="K499" s="21">
        <f>I499</f>
        <v>95600</v>
      </c>
      <c r="L499" s="5"/>
      <c r="M499" s="25"/>
    </row>
    <row r="500" spans="1:13" ht="18" customHeight="1" hidden="1">
      <c r="A500" s="185"/>
      <c r="B500" s="142" t="s">
        <v>4</v>
      </c>
      <c r="C500" s="142"/>
      <c r="D500" s="142"/>
      <c r="E500" s="142"/>
      <c r="F500" s="142"/>
      <c r="G500" s="142"/>
      <c r="H500" s="142"/>
      <c r="I500" s="143">
        <v>80000</v>
      </c>
      <c r="J500" s="143"/>
      <c r="K500" s="21">
        <f>I500</f>
        <v>80000</v>
      </c>
      <c r="L500" s="5"/>
      <c r="M500" s="25"/>
    </row>
    <row r="501" spans="1:13" ht="18" customHeight="1" hidden="1">
      <c r="A501" s="185"/>
      <c r="B501" s="144" t="s">
        <v>224</v>
      </c>
      <c r="C501" s="145"/>
      <c r="D501" s="145"/>
      <c r="E501" s="145"/>
      <c r="F501" s="145"/>
      <c r="G501" s="145"/>
      <c r="H501" s="146"/>
      <c r="I501" s="147">
        <f>I502+I506+I514</f>
        <v>2794298</v>
      </c>
      <c r="J501" s="147"/>
      <c r="K501" s="21">
        <f>I501</f>
        <v>2794298</v>
      </c>
      <c r="L501" s="5"/>
      <c r="M501" s="25"/>
    </row>
    <row r="502" spans="1:13" ht="16.5" customHeight="1" hidden="1">
      <c r="A502" s="185"/>
      <c r="B502" s="133" t="s">
        <v>201</v>
      </c>
      <c r="C502" s="134"/>
      <c r="D502" s="134"/>
      <c r="E502" s="134"/>
      <c r="F502" s="134"/>
      <c r="G502" s="134"/>
      <c r="H502" s="135"/>
      <c r="I502" s="6">
        <f>I503+I504+I505</f>
        <v>741300</v>
      </c>
      <c r="J502" s="6"/>
      <c r="K502" s="16"/>
      <c r="L502" s="5"/>
      <c r="M502" s="25"/>
    </row>
    <row r="503" spans="1:13" ht="23.25" customHeight="1" hidden="1">
      <c r="A503" s="185"/>
      <c r="B503" s="136" t="s">
        <v>436</v>
      </c>
      <c r="C503" s="137"/>
      <c r="D503" s="137"/>
      <c r="E503" s="137"/>
      <c r="F503" s="137"/>
      <c r="G503" s="137"/>
      <c r="H503" s="138"/>
      <c r="I503" s="87">
        <v>662100</v>
      </c>
      <c r="K503" s="21"/>
      <c r="L503" s="5"/>
      <c r="M503" s="5"/>
    </row>
    <row r="504" spans="1:13" ht="18.75" customHeight="1" hidden="1">
      <c r="A504" s="185"/>
      <c r="B504" s="139" t="s">
        <v>437</v>
      </c>
      <c r="C504" s="140"/>
      <c r="D504" s="140"/>
      <c r="E504" s="140"/>
      <c r="F504" s="140"/>
      <c r="G504" s="140"/>
      <c r="H504" s="141"/>
      <c r="I504" s="76">
        <v>39600</v>
      </c>
      <c r="J504" s="6"/>
      <c r="K504" s="21"/>
      <c r="L504" s="5"/>
      <c r="M504" s="25"/>
    </row>
    <row r="505" spans="1:13" ht="18.75" hidden="1">
      <c r="A505" s="185"/>
      <c r="B505" s="127" t="s">
        <v>469</v>
      </c>
      <c r="C505" s="128"/>
      <c r="D505" s="128"/>
      <c r="E505" s="128"/>
      <c r="F505" s="128"/>
      <c r="G505" s="128"/>
      <c r="H505" s="129"/>
      <c r="I505" s="76">
        <v>39600</v>
      </c>
      <c r="J505" s="6"/>
      <c r="K505" s="21"/>
      <c r="L505" s="5"/>
      <c r="M505" s="25"/>
    </row>
    <row r="506" spans="1:13" ht="18.75" hidden="1">
      <c r="A506" s="185"/>
      <c r="B506" s="130" t="s">
        <v>202</v>
      </c>
      <c r="C506" s="131"/>
      <c r="D506" s="131"/>
      <c r="E506" s="131"/>
      <c r="F506" s="131"/>
      <c r="G506" s="131"/>
      <c r="H506" s="132"/>
      <c r="I506" s="6">
        <f>I507+I508+I509+I510+I511+I512+I513</f>
        <v>1162000</v>
      </c>
      <c r="J506" s="6"/>
      <c r="K506" s="21"/>
      <c r="L506" s="5"/>
      <c r="M506" s="25"/>
    </row>
    <row r="507" spans="1:13" ht="18.75" hidden="1">
      <c r="A507" s="185"/>
      <c r="B507" s="127" t="s">
        <v>433</v>
      </c>
      <c r="C507" s="128"/>
      <c r="D507" s="128"/>
      <c r="E507" s="128"/>
      <c r="F507" s="128"/>
      <c r="G507" s="128"/>
      <c r="H507" s="129"/>
      <c r="I507" s="76">
        <v>375000</v>
      </c>
      <c r="J507" s="6"/>
      <c r="K507" s="21"/>
      <c r="L507" s="5"/>
      <c r="M507" s="25"/>
    </row>
    <row r="508" spans="1:13" ht="18.75" hidden="1">
      <c r="A508" s="185"/>
      <c r="B508" s="127" t="s">
        <v>349</v>
      </c>
      <c r="C508" s="128"/>
      <c r="D508" s="128"/>
      <c r="E508" s="128"/>
      <c r="F508" s="128"/>
      <c r="G508" s="128"/>
      <c r="H508" s="129"/>
      <c r="I508" s="76">
        <v>2000</v>
      </c>
      <c r="J508" s="6"/>
      <c r="K508" s="21"/>
      <c r="L508" s="5"/>
      <c r="M508" s="25"/>
    </row>
    <row r="509" spans="1:13" ht="18.75" hidden="1">
      <c r="A509" s="185"/>
      <c r="B509" s="127" t="s">
        <v>434</v>
      </c>
      <c r="C509" s="128"/>
      <c r="D509" s="128"/>
      <c r="E509" s="128"/>
      <c r="F509" s="128"/>
      <c r="G509" s="128"/>
      <c r="H509" s="129"/>
      <c r="I509" s="76">
        <v>7000</v>
      </c>
      <c r="J509" s="6"/>
      <c r="K509" s="21"/>
      <c r="L509" s="5"/>
      <c r="M509" s="25"/>
    </row>
    <row r="510" spans="1:13" ht="18.75" hidden="1">
      <c r="A510" s="185"/>
      <c r="B510" s="127" t="s">
        <v>435</v>
      </c>
      <c r="C510" s="128"/>
      <c r="D510" s="128"/>
      <c r="E510" s="128"/>
      <c r="F510" s="128"/>
      <c r="G510" s="128"/>
      <c r="H510" s="129"/>
      <c r="I510" s="76">
        <v>3000</v>
      </c>
      <c r="J510" s="6"/>
      <c r="K510" s="21"/>
      <c r="L510" s="5"/>
      <c r="M510" s="25"/>
    </row>
    <row r="511" spans="1:15" ht="18.75" hidden="1">
      <c r="A511" s="185"/>
      <c r="B511" s="127" t="s">
        <v>438</v>
      </c>
      <c r="C511" s="128"/>
      <c r="D511" s="128"/>
      <c r="E511" s="128"/>
      <c r="F511" s="128"/>
      <c r="G511" s="128"/>
      <c r="H511" s="129"/>
      <c r="I511" s="76">
        <v>200000</v>
      </c>
      <c r="J511" s="6"/>
      <c r="K511" s="21"/>
      <c r="L511" s="5"/>
      <c r="M511" s="25"/>
      <c r="O511" s="91"/>
    </row>
    <row r="512" spans="1:13" ht="18.75" hidden="1">
      <c r="A512" s="185"/>
      <c r="B512" s="127" t="s">
        <v>439</v>
      </c>
      <c r="C512" s="128"/>
      <c r="D512" s="128"/>
      <c r="E512" s="128"/>
      <c r="F512" s="128"/>
      <c r="G512" s="128"/>
      <c r="H512" s="129"/>
      <c r="I512" s="76">
        <v>450000</v>
      </c>
      <c r="J512" s="6"/>
      <c r="K512" s="21"/>
      <c r="L512" s="5"/>
      <c r="M512" s="25"/>
    </row>
    <row r="513" spans="1:13" ht="18.75" hidden="1">
      <c r="A513" s="185"/>
      <c r="B513" s="127" t="s">
        <v>350</v>
      </c>
      <c r="C513" s="128"/>
      <c r="D513" s="128"/>
      <c r="E513" s="128"/>
      <c r="F513" s="128"/>
      <c r="G513" s="128"/>
      <c r="H513" s="129"/>
      <c r="I513" s="76">
        <v>125000</v>
      </c>
      <c r="J513" s="6"/>
      <c r="K513" s="21"/>
      <c r="L513" s="5"/>
      <c r="M513" s="25"/>
    </row>
    <row r="514" spans="1:13" ht="18.75" hidden="1">
      <c r="A514" s="185"/>
      <c r="B514" s="130" t="s">
        <v>203</v>
      </c>
      <c r="C514" s="131"/>
      <c r="D514" s="131"/>
      <c r="E514" s="131"/>
      <c r="F514" s="131"/>
      <c r="G514" s="131"/>
      <c r="H514" s="132"/>
      <c r="I514" s="6">
        <f>I515+I516+I517+I518</f>
        <v>890998</v>
      </c>
      <c r="J514" s="6"/>
      <c r="K514" s="21"/>
      <c r="L514" s="5"/>
      <c r="M514" s="25"/>
    </row>
    <row r="515" spans="1:13" ht="18.75" hidden="1">
      <c r="A515" s="185"/>
      <c r="B515" s="127" t="s">
        <v>430</v>
      </c>
      <c r="C515" s="128"/>
      <c r="D515" s="128"/>
      <c r="E515" s="128"/>
      <c r="F515" s="128"/>
      <c r="G515" s="128"/>
      <c r="H515" s="129"/>
      <c r="I515" s="76">
        <v>788298</v>
      </c>
      <c r="J515" s="6"/>
      <c r="K515" s="21"/>
      <c r="L515" s="5"/>
      <c r="M515" s="25"/>
    </row>
    <row r="516" spans="1:13" ht="18.75" hidden="1">
      <c r="A516" s="185"/>
      <c r="B516" s="127" t="s">
        <v>431</v>
      </c>
      <c r="C516" s="128"/>
      <c r="D516" s="128"/>
      <c r="E516" s="128"/>
      <c r="F516" s="128"/>
      <c r="G516" s="128"/>
      <c r="H516" s="129"/>
      <c r="I516" s="76">
        <v>33000</v>
      </c>
      <c r="J516" s="6"/>
      <c r="K516" s="21"/>
      <c r="L516" s="5"/>
      <c r="M516" s="25"/>
    </row>
    <row r="517" spans="1:13" ht="18.75" hidden="1">
      <c r="A517" s="185"/>
      <c r="B517" s="127" t="s">
        <v>432</v>
      </c>
      <c r="C517" s="128"/>
      <c r="D517" s="128"/>
      <c r="E517" s="128"/>
      <c r="F517" s="128"/>
      <c r="G517" s="128"/>
      <c r="H517" s="129"/>
      <c r="I517" s="76">
        <v>43500</v>
      </c>
      <c r="J517" s="6"/>
      <c r="K517" s="21"/>
      <c r="L517" s="5"/>
      <c r="M517" s="25"/>
    </row>
    <row r="518" spans="1:13" ht="18.75" hidden="1">
      <c r="A518" s="185"/>
      <c r="B518" s="127" t="s">
        <v>446</v>
      </c>
      <c r="C518" s="128"/>
      <c r="D518" s="128"/>
      <c r="E518" s="128"/>
      <c r="F518" s="128"/>
      <c r="G518" s="128"/>
      <c r="H518" s="129"/>
      <c r="I518" s="6">
        <v>26200</v>
      </c>
      <c r="J518" s="6"/>
      <c r="K518" s="21"/>
      <c r="L518" s="5"/>
      <c r="M518" s="25"/>
    </row>
    <row r="519" spans="1:13" ht="18.75" customHeight="1" hidden="1">
      <c r="A519" s="185"/>
      <c r="B519" s="127" t="s">
        <v>470</v>
      </c>
      <c r="C519" s="128"/>
      <c r="D519" s="128"/>
      <c r="E519" s="128"/>
      <c r="F519" s="128"/>
      <c r="G519" s="128"/>
      <c r="H519" s="129"/>
      <c r="I519" s="6">
        <v>110000</v>
      </c>
      <c r="J519" s="6"/>
      <c r="K519" s="21">
        <f>I519</f>
        <v>110000</v>
      </c>
      <c r="L519" s="5"/>
      <c r="M519" s="25"/>
    </row>
    <row r="520" spans="1:13" ht="18.75" hidden="1">
      <c r="A520" s="185"/>
      <c r="B520" s="130" t="s">
        <v>471</v>
      </c>
      <c r="C520" s="131"/>
      <c r="D520" s="131"/>
      <c r="E520" s="131"/>
      <c r="F520" s="131"/>
      <c r="G520" s="131"/>
      <c r="H520" s="132"/>
      <c r="I520" s="6">
        <v>32000</v>
      </c>
      <c r="J520" s="6"/>
      <c r="K520" s="21">
        <f>I520</f>
        <v>32000</v>
      </c>
      <c r="L520" s="5"/>
      <c r="M520" s="25"/>
    </row>
    <row r="521" spans="1:15" ht="18.75" customHeight="1" hidden="1">
      <c r="A521" s="185"/>
      <c r="B521" s="130" t="s">
        <v>472</v>
      </c>
      <c r="C521" s="128"/>
      <c r="D521" s="128"/>
      <c r="E521" s="128"/>
      <c r="F521" s="128"/>
      <c r="G521" s="128"/>
      <c r="H521" s="129"/>
      <c r="I521" s="76">
        <v>10000</v>
      </c>
      <c r="J521" s="6"/>
      <c r="K521" s="21">
        <f>I521</f>
        <v>10000</v>
      </c>
      <c r="L521" s="5"/>
      <c r="M521" s="25"/>
      <c r="O521" t="s">
        <v>447</v>
      </c>
    </row>
    <row r="522" spans="1:13" ht="18.75" hidden="1">
      <c r="A522" s="185"/>
      <c r="B522" s="130" t="s">
        <v>473</v>
      </c>
      <c r="C522" s="131"/>
      <c r="D522" s="131"/>
      <c r="E522" s="131"/>
      <c r="F522" s="131"/>
      <c r="G522" s="131"/>
      <c r="H522" s="132"/>
      <c r="I522" s="6">
        <f>I523+I524+I525+I526</f>
        <v>1664240</v>
      </c>
      <c r="J522" s="6"/>
      <c r="K522" s="21">
        <f>I522</f>
        <v>1664240</v>
      </c>
      <c r="L522" s="5"/>
      <c r="M522" s="25"/>
    </row>
    <row r="523" spans="1:13" ht="18.75" hidden="1">
      <c r="A523" s="185"/>
      <c r="B523" s="127" t="s">
        <v>440</v>
      </c>
      <c r="C523" s="128"/>
      <c r="D523" s="128"/>
      <c r="E523" s="128"/>
      <c r="F523" s="128"/>
      <c r="G523" s="128"/>
      <c r="H523" s="129"/>
      <c r="I523" s="76">
        <v>1530</v>
      </c>
      <c r="J523" s="6"/>
      <c r="K523" s="21"/>
      <c r="L523" s="5"/>
      <c r="M523" s="25"/>
    </row>
    <row r="524" spans="1:13" ht="18.75" customHeight="1" hidden="1">
      <c r="A524" s="185"/>
      <c r="B524" s="127" t="s">
        <v>441</v>
      </c>
      <c r="C524" s="128"/>
      <c r="D524" s="128"/>
      <c r="E524" s="128"/>
      <c r="F524" s="128"/>
      <c r="G524" s="128"/>
      <c r="H524" s="129"/>
      <c r="I524" s="76">
        <v>12710</v>
      </c>
      <c r="J524" s="6"/>
      <c r="K524" s="21"/>
      <c r="L524" s="5"/>
      <c r="M524" s="25"/>
    </row>
    <row r="525" spans="1:13" ht="18.75" hidden="1">
      <c r="A525" s="185"/>
      <c r="B525" s="127" t="s">
        <v>354</v>
      </c>
      <c r="C525" s="128"/>
      <c r="D525" s="128"/>
      <c r="E525" s="128"/>
      <c r="F525" s="128"/>
      <c r="G525" s="128"/>
      <c r="H525" s="129"/>
      <c r="I525" s="76">
        <v>1500000</v>
      </c>
      <c r="J525" s="6"/>
      <c r="K525" s="21"/>
      <c r="L525" s="5"/>
      <c r="M525" s="25"/>
    </row>
    <row r="526" spans="1:13" ht="18.75" hidden="1">
      <c r="A526" s="185"/>
      <c r="B526" s="127" t="s">
        <v>526</v>
      </c>
      <c r="C526" s="128"/>
      <c r="D526" s="128"/>
      <c r="E526" s="128"/>
      <c r="F526" s="128"/>
      <c r="G526" s="128"/>
      <c r="H526" s="129"/>
      <c r="I526" s="76">
        <v>150000</v>
      </c>
      <c r="J526" s="6"/>
      <c r="K526" s="21"/>
      <c r="L526" s="5"/>
      <c r="M526" s="25"/>
    </row>
    <row r="527" spans="1:13" ht="17.25" customHeight="1" hidden="1">
      <c r="A527" s="185"/>
      <c r="B527" s="130" t="s">
        <v>474</v>
      </c>
      <c r="C527" s="131"/>
      <c r="D527" s="131"/>
      <c r="E527" s="131"/>
      <c r="F527" s="131"/>
      <c r="G527" s="131"/>
      <c r="H527" s="132"/>
      <c r="I527" s="76">
        <v>21000</v>
      </c>
      <c r="J527" s="6"/>
      <c r="K527" s="21">
        <f>I527</f>
        <v>21000</v>
      </c>
      <c r="L527" s="5"/>
      <c r="M527" s="25"/>
    </row>
    <row r="528" spans="1:13" ht="15" customHeight="1" hidden="1">
      <c r="A528" s="185"/>
      <c r="B528" s="130" t="s">
        <v>475</v>
      </c>
      <c r="C528" s="131"/>
      <c r="D528" s="131"/>
      <c r="E528" s="131"/>
      <c r="F528" s="131"/>
      <c r="G528" s="131"/>
      <c r="H528" s="132"/>
      <c r="I528" s="76">
        <v>42000</v>
      </c>
      <c r="J528" s="6"/>
      <c r="K528" s="21">
        <f>I528</f>
        <v>42000</v>
      </c>
      <c r="L528" s="5"/>
      <c r="M528" s="25"/>
    </row>
    <row r="529" spans="1:13" ht="15" customHeight="1" hidden="1">
      <c r="A529" s="185"/>
      <c r="B529" s="130" t="s">
        <v>476</v>
      </c>
      <c r="C529" s="131"/>
      <c r="D529" s="131"/>
      <c r="E529" s="131"/>
      <c r="F529" s="131"/>
      <c r="G529" s="131"/>
      <c r="H529" s="132"/>
      <c r="I529" s="76">
        <v>25000</v>
      </c>
      <c r="J529" s="6"/>
      <c r="K529" s="21">
        <f>I529</f>
        <v>25000</v>
      </c>
      <c r="L529" s="5"/>
      <c r="M529" s="25"/>
    </row>
    <row r="530" spans="1:15" ht="18.75" customHeight="1">
      <c r="A530" s="185"/>
      <c r="B530" s="113" t="s">
        <v>59</v>
      </c>
      <c r="C530" s="113"/>
      <c r="D530" s="113"/>
      <c r="E530" s="113"/>
      <c r="F530" s="113"/>
      <c r="G530" s="113"/>
      <c r="H530" s="113"/>
      <c r="I530" s="6"/>
      <c r="J530" s="6"/>
      <c r="K530" s="21">
        <f>K499+K498+K481+K480+K479+K476+K475+K472+K458+K455+K454+K453+K451+K450+K433</f>
        <v>1554921</v>
      </c>
      <c r="L530" s="5"/>
      <c r="M530" s="25"/>
      <c r="O530" s="92"/>
    </row>
    <row r="531" spans="1:13" ht="18.75" customHeight="1">
      <c r="A531" s="23">
        <v>2250</v>
      </c>
      <c r="B531" s="125" t="s">
        <v>357</v>
      </c>
      <c r="C531" s="125"/>
      <c r="D531" s="125"/>
      <c r="E531" s="125"/>
      <c r="F531" s="125"/>
      <c r="G531" s="125"/>
      <c r="H531" s="125"/>
      <c r="I531" s="6">
        <v>59700</v>
      </c>
      <c r="J531" s="6"/>
      <c r="K531" s="21">
        <v>59700</v>
      </c>
      <c r="L531" s="5"/>
      <c r="M531" s="25"/>
    </row>
    <row r="532" spans="1:13" ht="18.75">
      <c r="A532" s="74">
        <v>2270</v>
      </c>
      <c r="B532" s="96" t="s">
        <v>358</v>
      </c>
      <c r="C532" s="96"/>
      <c r="D532" s="96"/>
      <c r="E532" s="96"/>
      <c r="F532" s="96"/>
      <c r="G532" s="96"/>
      <c r="H532" s="96"/>
      <c r="I532" s="126">
        <f>I533+I548+I553+I555+I556</f>
        <v>13815318</v>
      </c>
      <c r="J532" s="126"/>
      <c r="K532" s="21">
        <f>I532</f>
        <v>13815318</v>
      </c>
      <c r="L532" s="5"/>
      <c r="M532" s="25"/>
    </row>
    <row r="533" spans="1:13" ht="33" customHeight="1">
      <c r="A533" s="119">
        <v>2271</v>
      </c>
      <c r="B533" s="96" t="s">
        <v>359</v>
      </c>
      <c r="C533" s="96"/>
      <c r="D533" s="96"/>
      <c r="E533" s="96"/>
      <c r="F533" s="96"/>
      <c r="G533" s="96"/>
      <c r="H533" s="96"/>
      <c r="I533" s="122">
        <f>I534+I535+I536+I537+I538+I539+I540+I541+I542+I543+I544+I545+I546</f>
        <v>5105689</v>
      </c>
      <c r="J533" s="123"/>
      <c r="K533" s="70"/>
      <c r="L533" s="5"/>
      <c r="M533" s="30"/>
    </row>
    <row r="534" spans="1:13" ht="18.75" customHeight="1">
      <c r="A534" s="120"/>
      <c r="B534" s="98" t="s">
        <v>548</v>
      </c>
      <c r="C534" s="98"/>
      <c r="D534" s="98"/>
      <c r="E534" s="98"/>
      <c r="F534" s="98"/>
      <c r="G534" s="98"/>
      <c r="H534" s="98"/>
      <c r="I534" s="124">
        <v>374450</v>
      </c>
      <c r="J534" s="124"/>
      <c r="K534" s="16"/>
      <c r="L534" s="5"/>
      <c r="M534" s="5"/>
    </row>
    <row r="535" spans="1:13" ht="18.75">
      <c r="A535" s="120"/>
      <c r="B535" s="98" t="s">
        <v>549</v>
      </c>
      <c r="C535" s="98"/>
      <c r="D535" s="98"/>
      <c r="E535" s="98"/>
      <c r="F535" s="98"/>
      <c r="G535" s="98"/>
      <c r="H535" s="98"/>
      <c r="I535" s="99">
        <v>632611</v>
      </c>
      <c r="J535" s="99"/>
      <c r="K535" s="16"/>
      <c r="L535" s="5"/>
      <c r="M535" s="5"/>
    </row>
    <row r="536" spans="1:13" ht="18.75">
      <c r="A536" s="120"/>
      <c r="B536" s="98" t="s">
        <v>550</v>
      </c>
      <c r="C536" s="98"/>
      <c r="D536" s="98"/>
      <c r="E536" s="98"/>
      <c r="F536" s="98"/>
      <c r="G536" s="98"/>
      <c r="H536" s="98"/>
      <c r="I536" s="99">
        <v>379102</v>
      </c>
      <c r="J536" s="99"/>
      <c r="K536" s="16"/>
      <c r="L536" s="5"/>
      <c r="M536" s="5"/>
    </row>
    <row r="537" spans="1:13" ht="18.75">
      <c r="A537" s="120"/>
      <c r="B537" s="98" t="s">
        <v>551</v>
      </c>
      <c r="C537" s="98"/>
      <c r="D537" s="98"/>
      <c r="E537" s="98"/>
      <c r="F537" s="98"/>
      <c r="G537" s="98"/>
      <c r="H537" s="98"/>
      <c r="I537" s="99">
        <v>446549</v>
      </c>
      <c r="J537" s="99"/>
      <c r="K537" s="16"/>
      <c r="L537" s="5"/>
      <c r="M537" s="5"/>
    </row>
    <row r="538" spans="1:13" ht="18.75">
      <c r="A538" s="120"/>
      <c r="B538" s="114" t="s">
        <v>552</v>
      </c>
      <c r="C538" s="115"/>
      <c r="D538" s="115"/>
      <c r="E538" s="115"/>
      <c r="F538" s="115"/>
      <c r="G538" s="115"/>
      <c r="H538" s="116"/>
      <c r="I538" s="117">
        <v>474491</v>
      </c>
      <c r="J538" s="118"/>
      <c r="K538" s="16"/>
      <c r="L538" s="5"/>
      <c r="M538" s="5"/>
    </row>
    <row r="539" spans="1:13" ht="18.75">
      <c r="A539" s="120"/>
      <c r="B539" s="98" t="s">
        <v>553</v>
      </c>
      <c r="C539" s="98"/>
      <c r="D539" s="98"/>
      <c r="E539" s="98"/>
      <c r="F539" s="98"/>
      <c r="G539" s="98"/>
      <c r="H539" s="98"/>
      <c r="I539" s="99">
        <v>289559</v>
      </c>
      <c r="J539" s="99"/>
      <c r="K539" s="16"/>
      <c r="L539" s="5"/>
      <c r="M539" s="5"/>
    </row>
    <row r="540" spans="1:13" ht="18.75">
      <c r="A540" s="120"/>
      <c r="B540" s="110" t="s">
        <v>554</v>
      </c>
      <c r="C540" s="111"/>
      <c r="D540" s="111"/>
      <c r="E540" s="111"/>
      <c r="F540" s="111"/>
      <c r="G540" s="111"/>
      <c r="H540" s="112"/>
      <c r="I540" s="75">
        <v>402359</v>
      </c>
      <c r="J540" s="75"/>
      <c r="K540" s="16"/>
      <c r="L540" s="5"/>
      <c r="M540" s="5"/>
    </row>
    <row r="541" spans="1:13" ht="18.75">
      <c r="A541" s="120"/>
      <c r="B541" s="98" t="s">
        <v>555</v>
      </c>
      <c r="C541" s="98"/>
      <c r="D541" s="98"/>
      <c r="E541" s="98"/>
      <c r="F541" s="98"/>
      <c r="G541" s="98"/>
      <c r="H541" s="98"/>
      <c r="I541" s="75">
        <v>468643</v>
      </c>
      <c r="J541" s="75"/>
      <c r="K541" s="16"/>
      <c r="L541" s="5"/>
      <c r="M541" s="5"/>
    </row>
    <row r="542" spans="1:13" ht="18.75">
      <c r="A542" s="120"/>
      <c r="B542" s="110" t="s">
        <v>556</v>
      </c>
      <c r="C542" s="111"/>
      <c r="D542" s="111"/>
      <c r="E542" s="111"/>
      <c r="F542" s="111"/>
      <c r="G542" s="111"/>
      <c r="H542" s="112"/>
      <c r="I542" s="75">
        <v>474458</v>
      </c>
      <c r="J542" s="75"/>
      <c r="K542" s="16"/>
      <c r="L542" s="5"/>
      <c r="M542" s="5"/>
    </row>
    <row r="543" spans="1:13" ht="18.75">
      <c r="A543" s="120"/>
      <c r="B543" s="110" t="s">
        <v>478</v>
      </c>
      <c r="C543" s="111"/>
      <c r="D543" s="111"/>
      <c r="E543" s="111"/>
      <c r="F543" s="111"/>
      <c r="G543" s="111"/>
      <c r="H543" s="112"/>
      <c r="I543" s="75">
        <v>0</v>
      </c>
      <c r="J543" s="75"/>
      <c r="K543" s="16"/>
      <c r="L543" s="5"/>
      <c r="M543" s="5"/>
    </row>
    <row r="544" spans="1:13" ht="18.75">
      <c r="A544" s="120"/>
      <c r="B544" s="98" t="s">
        <v>498</v>
      </c>
      <c r="C544" s="98"/>
      <c r="D544" s="98"/>
      <c r="E544" s="98"/>
      <c r="F544" s="98"/>
      <c r="G544" s="98"/>
      <c r="H544" s="98"/>
      <c r="I544" s="99">
        <v>241297</v>
      </c>
      <c r="J544" s="99"/>
      <c r="K544" s="16"/>
      <c r="L544" s="5"/>
      <c r="M544" s="5"/>
    </row>
    <row r="545" spans="1:13" ht="18.75">
      <c r="A545" s="120"/>
      <c r="B545" s="98" t="s">
        <v>477</v>
      </c>
      <c r="C545" s="98"/>
      <c r="D545" s="98"/>
      <c r="E545" s="98"/>
      <c r="F545" s="98"/>
      <c r="G545" s="98"/>
      <c r="H545" s="98"/>
      <c r="I545" s="99">
        <v>0</v>
      </c>
      <c r="J545" s="99"/>
      <c r="K545" s="16"/>
      <c r="L545" s="5"/>
      <c r="M545" s="5"/>
    </row>
    <row r="546" spans="1:13" ht="19.5" customHeight="1">
      <c r="A546" s="120"/>
      <c r="B546" s="110" t="s">
        <v>557</v>
      </c>
      <c r="C546" s="111"/>
      <c r="D546" s="111"/>
      <c r="E546" s="111"/>
      <c r="F546" s="111"/>
      <c r="G546" s="111"/>
      <c r="H546" s="112"/>
      <c r="I546" s="99">
        <v>922170</v>
      </c>
      <c r="J546" s="99"/>
      <c r="K546" s="16"/>
      <c r="L546" s="5"/>
      <c r="M546" s="5"/>
    </row>
    <row r="547" spans="1:13" ht="18.75">
      <c r="A547" s="121"/>
      <c r="B547" s="113" t="s">
        <v>97</v>
      </c>
      <c r="C547" s="113"/>
      <c r="D547" s="113"/>
      <c r="E547" s="113"/>
      <c r="F547" s="113"/>
      <c r="G547" s="113"/>
      <c r="H547" s="113"/>
      <c r="I547" s="97">
        <f>SUM(I534:J546)</f>
        <v>5105689</v>
      </c>
      <c r="J547" s="97"/>
      <c r="K547" s="16"/>
      <c r="L547" s="5"/>
      <c r="M547" s="5"/>
    </row>
    <row r="548" spans="1:13" ht="18.75">
      <c r="A548" s="29">
        <v>2272</v>
      </c>
      <c r="B548" s="96" t="s">
        <v>360</v>
      </c>
      <c r="C548" s="96"/>
      <c r="D548" s="96"/>
      <c r="E548" s="96"/>
      <c r="F548" s="96"/>
      <c r="G548" s="96"/>
      <c r="H548" s="96"/>
      <c r="I548" s="97">
        <f>I549+I550</f>
        <v>212203</v>
      </c>
      <c r="J548" s="97"/>
      <c r="K548" s="16"/>
      <c r="L548" s="5"/>
      <c r="M548" s="5"/>
    </row>
    <row r="549" spans="1:13" ht="18.75">
      <c r="A549" s="26"/>
      <c r="B549" s="110" t="s">
        <v>457</v>
      </c>
      <c r="C549" s="111"/>
      <c r="D549" s="111"/>
      <c r="E549" s="111"/>
      <c r="F549" s="111"/>
      <c r="G549" s="111"/>
      <c r="H549" s="112"/>
      <c r="I549" s="99">
        <v>145835</v>
      </c>
      <c r="J549" s="99"/>
      <c r="K549" s="16"/>
      <c r="L549" s="5"/>
      <c r="M549" s="5"/>
    </row>
    <row r="550" spans="1:13" ht="18.75">
      <c r="A550" s="26"/>
      <c r="B550" s="110" t="s">
        <v>458</v>
      </c>
      <c r="C550" s="111"/>
      <c r="D550" s="111"/>
      <c r="E550" s="111"/>
      <c r="F550" s="111"/>
      <c r="G550" s="111"/>
      <c r="H550" s="112"/>
      <c r="I550" s="75">
        <v>66368</v>
      </c>
      <c r="J550" s="75"/>
      <c r="K550" s="16"/>
      <c r="L550" s="5"/>
      <c r="M550" s="5"/>
    </row>
    <row r="551" spans="1:13" ht="18.75">
      <c r="A551" s="29"/>
      <c r="B551" s="113" t="s">
        <v>97</v>
      </c>
      <c r="C551" s="113"/>
      <c r="D551" s="113"/>
      <c r="E551" s="113"/>
      <c r="F551" s="113"/>
      <c r="G551" s="113"/>
      <c r="H551" s="113"/>
      <c r="I551" s="97">
        <f>SUM(I549:J550)</f>
        <v>212203</v>
      </c>
      <c r="J551" s="97"/>
      <c r="K551" s="31"/>
      <c r="L551" s="5"/>
      <c r="M551" s="31"/>
    </row>
    <row r="552" spans="1:13" ht="18.75" customHeight="1">
      <c r="A552" s="29">
        <v>2273</v>
      </c>
      <c r="B552" s="96" t="s">
        <v>361</v>
      </c>
      <c r="C552" s="96"/>
      <c r="D552" s="96"/>
      <c r="E552" s="96"/>
      <c r="F552" s="96"/>
      <c r="G552" s="96"/>
      <c r="H552" s="96"/>
      <c r="I552" s="97"/>
      <c r="J552" s="97"/>
      <c r="K552" s="16"/>
      <c r="L552" s="5"/>
      <c r="M552" s="5"/>
    </row>
    <row r="553" spans="1:13" ht="18.75" customHeight="1">
      <c r="A553" s="26"/>
      <c r="B553" s="98" t="s">
        <v>460</v>
      </c>
      <c r="C553" s="98"/>
      <c r="D553" s="98"/>
      <c r="E553" s="98"/>
      <c r="F553" s="98"/>
      <c r="G553" s="98"/>
      <c r="H553" s="98"/>
      <c r="I553" s="97">
        <v>1876641</v>
      </c>
      <c r="J553" s="97"/>
      <c r="K553" s="16"/>
      <c r="L553" s="5"/>
      <c r="M553" s="5"/>
    </row>
    <row r="554" spans="1:13" ht="18.75" customHeight="1">
      <c r="A554" s="29">
        <v>2274</v>
      </c>
      <c r="B554" s="96" t="s">
        <v>362</v>
      </c>
      <c r="C554" s="96"/>
      <c r="D554" s="96"/>
      <c r="E554" s="96"/>
      <c r="F554" s="96"/>
      <c r="G554" s="96"/>
      <c r="H554" s="96"/>
      <c r="I554" s="67"/>
      <c r="J554" s="33"/>
      <c r="K554" s="16"/>
      <c r="L554" s="5"/>
      <c r="M554" s="5"/>
    </row>
    <row r="555" spans="1:13" ht="18.75">
      <c r="A555" s="29"/>
      <c r="B555" s="98" t="s">
        <v>558</v>
      </c>
      <c r="C555" s="98"/>
      <c r="D555" s="98"/>
      <c r="E555" s="98"/>
      <c r="F555" s="98"/>
      <c r="G555" s="98"/>
      <c r="H555" s="98"/>
      <c r="I555" s="109">
        <v>4960925</v>
      </c>
      <c r="J555" s="109"/>
      <c r="K555" s="31"/>
      <c r="L555" s="5"/>
      <c r="M555" s="32"/>
    </row>
    <row r="556" spans="1:13" ht="18.75">
      <c r="A556" s="93">
        <v>2275</v>
      </c>
      <c r="B556" s="96" t="s">
        <v>363</v>
      </c>
      <c r="C556" s="96"/>
      <c r="D556" s="96"/>
      <c r="E556" s="96"/>
      <c r="F556" s="96"/>
      <c r="G556" s="96"/>
      <c r="H556" s="96"/>
      <c r="I556" s="97">
        <f>I557+I558+I559+I560</f>
        <v>1659860</v>
      </c>
      <c r="J556" s="97"/>
      <c r="K556" s="16"/>
      <c r="L556" s="5"/>
      <c r="M556" s="5"/>
    </row>
    <row r="557" spans="1:13" ht="18.75">
      <c r="A557" s="94"/>
      <c r="B557" s="98" t="s">
        <v>532</v>
      </c>
      <c r="C557" s="98"/>
      <c r="D557" s="98"/>
      <c r="E557" s="98"/>
      <c r="F557" s="98"/>
      <c r="G557" s="98"/>
      <c r="H557" s="98"/>
      <c r="I557" s="99">
        <v>1491922</v>
      </c>
      <c r="J557" s="99"/>
      <c r="K557" s="31"/>
      <c r="L557" s="5"/>
      <c r="M557" s="32"/>
    </row>
    <row r="558" spans="1:13" ht="18.75">
      <c r="A558" s="94"/>
      <c r="B558" s="98" t="s">
        <v>533</v>
      </c>
      <c r="C558" s="98"/>
      <c r="D558" s="98"/>
      <c r="E558" s="98"/>
      <c r="F558" s="98"/>
      <c r="G558" s="98"/>
      <c r="H558" s="98"/>
      <c r="I558" s="103">
        <v>132544</v>
      </c>
      <c r="J558" s="103"/>
      <c r="K558" s="16"/>
      <c r="L558" s="5"/>
      <c r="M558" s="5"/>
    </row>
    <row r="559" spans="1:13" ht="38.25" customHeight="1">
      <c r="A559" s="94"/>
      <c r="B559" s="100" t="s">
        <v>459</v>
      </c>
      <c r="C559" s="101"/>
      <c r="D559" s="101"/>
      <c r="E559" s="101"/>
      <c r="F559" s="101"/>
      <c r="G559" s="101"/>
      <c r="H559" s="102"/>
      <c r="I559" s="56">
        <v>12810</v>
      </c>
      <c r="J559" s="59"/>
      <c r="K559" s="21"/>
      <c r="L559" s="5"/>
      <c r="M559" s="5"/>
    </row>
    <row r="560" spans="1:13" ht="38.25" customHeight="1">
      <c r="A560" s="95"/>
      <c r="B560" s="100" t="s">
        <v>479</v>
      </c>
      <c r="C560" s="101"/>
      <c r="D560" s="101"/>
      <c r="E560" s="101"/>
      <c r="F560" s="101"/>
      <c r="G560" s="101"/>
      <c r="H560" s="102"/>
      <c r="I560" s="56">
        <v>22584</v>
      </c>
      <c r="J560" s="59"/>
      <c r="K560" s="21"/>
      <c r="L560" s="5"/>
      <c r="M560" s="5"/>
    </row>
    <row r="561" spans="1:13" ht="19.5" thickBot="1">
      <c r="A561" s="71">
        <v>2800</v>
      </c>
      <c r="B561" s="104" t="s">
        <v>480</v>
      </c>
      <c r="C561" s="104"/>
      <c r="D561" s="104"/>
      <c r="E561" s="104"/>
      <c r="F561" s="104"/>
      <c r="G561" s="104"/>
      <c r="H561" s="104"/>
      <c r="I561" s="97">
        <v>205000</v>
      </c>
      <c r="J561" s="97"/>
      <c r="K561" s="16">
        <v>205000</v>
      </c>
      <c r="L561" s="5"/>
      <c r="M561" s="5"/>
    </row>
    <row r="562" spans="1:13" ht="13.5" customHeight="1" hidden="1">
      <c r="A562" s="90"/>
      <c r="B562" s="105"/>
      <c r="C562" s="105"/>
      <c r="D562" s="105"/>
      <c r="E562" s="105"/>
      <c r="F562" s="105"/>
      <c r="G562" s="105"/>
      <c r="H562" s="105"/>
      <c r="I562" s="89"/>
      <c r="J562" s="27"/>
      <c r="K562" s="88"/>
      <c r="L562" s="5"/>
      <c r="M562" s="30"/>
    </row>
    <row r="563" spans="1:11" ht="18" customHeight="1" thickBot="1">
      <c r="A563" s="106" t="s">
        <v>364</v>
      </c>
      <c r="B563" s="107"/>
      <c r="C563" s="107"/>
      <c r="D563" s="107"/>
      <c r="E563" s="107"/>
      <c r="F563" s="107"/>
      <c r="G563" s="107"/>
      <c r="H563" s="107"/>
      <c r="I563" s="108"/>
      <c r="J563" s="85"/>
      <c r="K563" s="86">
        <f>K561+K532+I531+K432+K426+K38+K36+K10</f>
        <v>59846900</v>
      </c>
    </row>
    <row r="564" spans="1:15" ht="30" customHeight="1">
      <c r="A564" s="68" t="s">
        <v>68</v>
      </c>
      <c r="I564" s="68"/>
      <c r="J564" s="68"/>
      <c r="K564" s="68"/>
      <c r="O564" s="92"/>
    </row>
  </sheetData>
  <sheetProtection/>
  <mergeCells count="1273">
    <mergeCell ref="I2:K2"/>
    <mergeCell ref="I3:K3"/>
    <mergeCell ref="I4:K4"/>
    <mergeCell ref="A5:K5"/>
    <mergeCell ref="B197:C197"/>
    <mergeCell ref="D197:E197"/>
    <mergeCell ref="H197:I197"/>
    <mergeCell ref="B195:C195"/>
    <mergeCell ref="D195:E195"/>
    <mergeCell ref="H195:I195"/>
    <mergeCell ref="B16:H16"/>
    <mergeCell ref="B17:H17"/>
    <mergeCell ref="B18:J18"/>
    <mergeCell ref="B19:J19"/>
    <mergeCell ref="A6:K6"/>
    <mergeCell ref="A7:K7"/>
    <mergeCell ref="A8:K8"/>
    <mergeCell ref="B9:J9"/>
    <mergeCell ref="B20:J20"/>
    <mergeCell ref="B21:J21"/>
    <mergeCell ref="B22:J22"/>
    <mergeCell ref="B23:H23"/>
    <mergeCell ref="K10:K35"/>
    <mergeCell ref="B11:H11"/>
    <mergeCell ref="B12:H12"/>
    <mergeCell ref="B13:H13"/>
    <mergeCell ref="B14:H14"/>
    <mergeCell ref="B15:H15"/>
    <mergeCell ref="B30:H30"/>
    <mergeCell ref="B31:H31"/>
    <mergeCell ref="B24:H24"/>
    <mergeCell ref="B25:H25"/>
    <mergeCell ref="B26:H26"/>
    <mergeCell ref="B27:H27"/>
    <mergeCell ref="A36:A37"/>
    <mergeCell ref="B36:J36"/>
    <mergeCell ref="A10:A34"/>
    <mergeCell ref="B10:I10"/>
    <mergeCell ref="B32:H32"/>
    <mergeCell ref="B33:H33"/>
    <mergeCell ref="B34:I34"/>
    <mergeCell ref="B35:I35"/>
    <mergeCell ref="B28:H28"/>
    <mergeCell ref="B29:H29"/>
    <mergeCell ref="D41:E41"/>
    <mergeCell ref="H41:J41"/>
    <mergeCell ref="B42:C42"/>
    <mergeCell ref="D42:E42"/>
    <mergeCell ref="K36:K37"/>
    <mergeCell ref="M36:M37"/>
    <mergeCell ref="B37:I37"/>
    <mergeCell ref="B38:J38"/>
    <mergeCell ref="H42:J42"/>
    <mergeCell ref="B43:C43"/>
    <mergeCell ref="D43:E43"/>
    <mergeCell ref="H43:J43"/>
    <mergeCell ref="A39:A425"/>
    <mergeCell ref="B39:J39"/>
    <mergeCell ref="B40:C40"/>
    <mergeCell ref="D40:E40"/>
    <mergeCell ref="H40:J40"/>
    <mergeCell ref="B41:C41"/>
    <mergeCell ref="B44:C44"/>
    <mergeCell ref="D44:E44"/>
    <mergeCell ref="H44:J44"/>
    <mergeCell ref="B45:C45"/>
    <mergeCell ref="D45:E45"/>
    <mergeCell ref="H45:J45"/>
    <mergeCell ref="B46:C46"/>
    <mergeCell ref="D46:E46"/>
    <mergeCell ref="H46:J46"/>
    <mergeCell ref="B47:C47"/>
    <mergeCell ref="D47:E47"/>
    <mergeCell ref="H47:J47"/>
    <mergeCell ref="B48:C48"/>
    <mergeCell ref="D48:E48"/>
    <mergeCell ref="H48:J48"/>
    <mergeCell ref="B49:C49"/>
    <mergeCell ref="D49:E49"/>
    <mergeCell ref="H49:J49"/>
    <mergeCell ref="B50:C50"/>
    <mergeCell ref="D50:E50"/>
    <mergeCell ref="H50:J50"/>
    <mergeCell ref="B51:C51"/>
    <mergeCell ref="D51:E51"/>
    <mergeCell ref="H51:J51"/>
    <mergeCell ref="B52:C52"/>
    <mergeCell ref="D52:E52"/>
    <mergeCell ref="H52:J52"/>
    <mergeCell ref="B53:C53"/>
    <mergeCell ref="D53:E53"/>
    <mergeCell ref="H53:J53"/>
    <mergeCell ref="B54:C54"/>
    <mergeCell ref="D54:E54"/>
    <mergeCell ref="H54:J54"/>
    <mergeCell ref="B55:C55"/>
    <mergeCell ref="D55:E55"/>
    <mergeCell ref="H55:J55"/>
    <mergeCell ref="B56:C56"/>
    <mergeCell ref="D56:E56"/>
    <mergeCell ref="H56:J56"/>
    <mergeCell ref="B57:C57"/>
    <mergeCell ref="D57:E57"/>
    <mergeCell ref="H57:J57"/>
    <mergeCell ref="B58:C58"/>
    <mergeCell ref="D58:E58"/>
    <mergeCell ref="H58:J58"/>
    <mergeCell ref="B59:C59"/>
    <mergeCell ref="D59:E59"/>
    <mergeCell ref="H59:J59"/>
    <mergeCell ref="B60:C60"/>
    <mergeCell ref="D60:E60"/>
    <mergeCell ref="H60:J60"/>
    <mergeCell ref="B61:C61"/>
    <mergeCell ref="D61:E61"/>
    <mergeCell ref="H61:J61"/>
    <mergeCell ref="B62:C62"/>
    <mergeCell ref="D62:E62"/>
    <mergeCell ref="H62:J62"/>
    <mergeCell ref="B63:C63"/>
    <mergeCell ref="D63:E63"/>
    <mergeCell ref="H63:J63"/>
    <mergeCell ref="B64:C64"/>
    <mergeCell ref="D64:E64"/>
    <mergeCell ref="H64:J64"/>
    <mergeCell ref="B65:C65"/>
    <mergeCell ref="D65:E65"/>
    <mergeCell ref="H65:J65"/>
    <mergeCell ref="B66:C66"/>
    <mergeCell ref="D66:E66"/>
    <mergeCell ref="H66:J66"/>
    <mergeCell ref="B67:C67"/>
    <mergeCell ref="D67:E67"/>
    <mergeCell ref="H67:J67"/>
    <mergeCell ref="H71:J71"/>
    <mergeCell ref="B68:C68"/>
    <mergeCell ref="D68:E68"/>
    <mergeCell ref="H68:J68"/>
    <mergeCell ref="B69:C69"/>
    <mergeCell ref="D69:E69"/>
    <mergeCell ref="H69:J69"/>
    <mergeCell ref="D72:E72"/>
    <mergeCell ref="H72:J72"/>
    <mergeCell ref="B73:C73"/>
    <mergeCell ref="D73:E73"/>
    <mergeCell ref="H73:J73"/>
    <mergeCell ref="B70:C70"/>
    <mergeCell ref="D70:E70"/>
    <mergeCell ref="H70:J70"/>
    <mergeCell ref="B71:C71"/>
    <mergeCell ref="D71:E71"/>
    <mergeCell ref="B74:C74"/>
    <mergeCell ref="D74:E74"/>
    <mergeCell ref="H74:J74"/>
    <mergeCell ref="B75:C75"/>
    <mergeCell ref="D75:E75"/>
    <mergeCell ref="H75:J75"/>
    <mergeCell ref="B76:C76"/>
    <mergeCell ref="D76:E76"/>
    <mergeCell ref="H76:J76"/>
    <mergeCell ref="B77:C77"/>
    <mergeCell ref="D77:E77"/>
    <mergeCell ref="H77:J77"/>
    <mergeCell ref="B78:C78"/>
    <mergeCell ref="D78:E78"/>
    <mergeCell ref="H78:J78"/>
    <mergeCell ref="B79:C79"/>
    <mergeCell ref="D79:E79"/>
    <mergeCell ref="H79:J79"/>
    <mergeCell ref="B80:C80"/>
    <mergeCell ref="D80:E80"/>
    <mergeCell ref="H80:J80"/>
    <mergeCell ref="B81:C81"/>
    <mergeCell ref="D81:E81"/>
    <mergeCell ref="H81:J81"/>
    <mergeCell ref="B82:C82"/>
    <mergeCell ref="D82:E82"/>
    <mergeCell ref="H82:J82"/>
    <mergeCell ref="B83:C83"/>
    <mergeCell ref="D83:E83"/>
    <mergeCell ref="H83:I83"/>
    <mergeCell ref="B86:J86"/>
    <mergeCell ref="B87:C87"/>
    <mergeCell ref="D87:E87"/>
    <mergeCell ref="H87:J87"/>
    <mergeCell ref="B84:C84"/>
    <mergeCell ref="D84:E84"/>
    <mergeCell ref="H84:I84"/>
    <mergeCell ref="B85:C85"/>
    <mergeCell ref="D85:E85"/>
    <mergeCell ref="H85:J85"/>
    <mergeCell ref="B88:C88"/>
    <mergeCell ref="D88:E88"/>
    <mergeCell ref="H88:J88"/>
    <mergeCell ref="B89:C89"/>
    <mergeCell ref="D89:E89"/>
    <mergeCell ref="H89:J89"/>
    <mergeCell ref="B90:C90"/>
    <mergeCell ref="D90:E90"/>
    <mergeCell ref="H90:J90"/>
    <mergeCell ref="B91:C91"/>
    <mergeCell ref="D91:E91"/>
    <mergeCell ref="H91:J91"/>
    <mergeCell ref="B92:C92"/>
    <mergeCell ref="D92:E92"/>
    <mergeCell ref="H92:I92"/>
    <mergeCell ref="B93:C93"/>
    <mergeCell ref="D93:E93"/>
    <mergeCell ref="H93:I93"/>
    <mergeCell ref="B94:C94"/>
    <mergeCell ref="D94:E94"/>
    <mergeCell ref="H94:J94"/>
    <mergeCell ref="B95:C95"/>
    <mergeCell ref="D95:E95"/>
    <mergeCell ref="H95:J95"/>
    <mergeCell ref="B96:C96"/>
    <mergeCell ref="D96:E96"/>
    <mergeCell ref="H96:J96"/>
    <mergeCell ref="B97:C97"/>
    <mergeCell ref="D97:E97"/>
    <mergeCell ref="H97:J97"/>
    <mergeCell ref="B98:C98"/>
    <mergeCell ref="D98:E98"/>
    <mergeCell ref="H98:I98"/>
    <mergeCell ref="B99:C99"/>
    <mergeCell ref="D99:E99"/>
    <mergeCell ref="H99:I99"/>
    <mergeCell ref="B102:C102"/>
    <mergeCell ref="D102:E102"/>
    <mergeCell ref="H102:J102"/>
    <mergeCell ref="B100:C100"/>
    <mergeCell ref="D100:E100"/>
    <mergeCell ref="H100:J100"/>
    <mergeCell ref="B101:C101"/>
    <mergeCell ref="D101:E101"/>
    <mergeCell ref="H101:I101"/>
    <mergeCell ref="B105:C105"/>
    <mergeCell ref="D105:E105"/>
    <mergeCell ref="H105:J105"/>
    <mergeCell ref="B103:C103"/>
    <mergeCell ref="D103:E103"/>
    <mergeCell ref="H103:J103"/>
    <mergeCell ref="B104:C104"/>
    <mergeCell ref="D104:E104"/>
    <mergeCell ref="H104:J104"/>
    <mergeCell ref="B106:C106"/>
    <mergeCell ref="D106:E106"/>
    <mergeCell ref="H106:J106"/>
    <mergeCell ref="B107:C107"/>
    <mergeCell ref="D107:E107"/>
    <mergeCell ref="H107:J107"/>
    <mergeCell ref="B108:C108"/>
    <mergeCell ref="D108:E108"/>
    <mergeCell ref="H108:J108"/>
    <mergeCell ref="B109:C109"/>
    <mergeCell ref="D109:E109"/>
    <mergeCell ref="H109:J109"/>
    <mergeCell ref="B110:C110"/>
    <mergeCell ref="D110:E110"/>
    <mergeCell ref="H110:J110"/>
    <mergeCell ref="B111:C111"/>
    <mergeCell ref="D111:E111"/>
    <mergeCell ref="H111:J111"/>
    <mergeCell ref="B112:C112"/>
    <mergeCell ref="D112:E112"/>
    <mergeCell ref="H112:J112"/>
    <mergeCell ref="B113:C113"/>
    <mergeCell ref="D113:E113"/>
    <mergeCell ref="H113:J113"/>
    <mergeCell ref="B114:C114"/>
    <mergeCell ref="D114:E114"/>
    <mergeCell ref="H114:J114"/>
    <mergeCell ref="B115:C115"/>
    <mergeCell ref="D115:E115"/>
    <mergeCell ref="H115:I115"/>
    <mergeCell ref="B116:C116"/>
    <mergeCell ref="D116:E116"/>
    <mergeCell ref="H116:I116"/>
    <mergeCell ref="B117:C117"/>
    <mergeCell ref="D117:E117"/>
    <mergeCell ref="H117:J117"/>
    <mergeCell ref="B118:C118"/>
    <mergeCell ref="D118:E118"/>
    <mergeCell ref="H118:J118"/>
    <mergeCell ref="B119:C119"/>
    <mergeCell ref="D119:E119"/>
    <mergeCell ref="H119:J119"/>
    <mergeCell ref="B120:C120"/>
    <mergeCell ref="D120:E120"/>
    <mergeCell ref="H120:I120"/>
    <mergeCell ref="B121:C121"/>
    <mergeCell ref="D121:E121"/>
    <mergeCell ref="H121:J121"/>
    <mergeCell ref="B122:C122"/>
    <mergeCell ref="D122:E122"/>
    <mergeCell ref="H122:I122"/>
    <mergeCell ref="B123:C123"/>
    <mergeCell ref="D123:E123"/>
    <mergeCell ref="H123:I123"/>
    <mergeCell ref="B124:C124"/>
    <mergeCell ref="D124:E124"/>
    <mergeCell ref="H124:I124"/>
    <mergeCell ref="B125:C125"/>
    <mergeCell ref="D125:E125"/>
    <mergeCell ref="H125:I125"/>
    <mergeCell ref="B128:C128"/>
    <mergeCell ref="D128:E128"/>
    <mergeCell ref="H128:J128"/>
    <mergeCell ref="B129:J129"/>
    <mergeCell ref="B126:C126"/>
    <mergeCell ref="D126:E126"/>
    <mergeCell ref="H126:I126"/>
    <mergeCell ref="B127:C127"/>
    <mergeCell ref="D127:E127"/>
    <mergeCell ref="H127:J127"/>
    <mergeCell ref="B130:C130"/>
    <mergeCell ref="D130:E130"/>
    <mergeCell ref="H130:J130"/>
    <mergeCell ref="B131:C131"/>
    <mergeCell ref="D131:E131"/>
    <mergeCell ref="H131:J131"/>
    <mergeCell ref="B132:C132"/>
    <mergeCell ref="D132:E132"/>
    <mergeCell ref="H132:J132"/>
    <mergeCell ref="B133:C133"/>
    <mergeCell ref="D133:E133"/>
    <mergeCell ref="H133:I133"/>
    <mergeCell ref="B134:C134"/>
    <mergeCell ref="D134:E134"/>
    <mergeCell ref="H134:I134"/>
    <mergeCell ref="B135:C135"/>
    <mergeCell ref="D135:E135"/>
    <mergeCell ref="H135:J135"/>
    <mergeCell ref="B136:C136"/>
    <mergeCell ref="D136:E136"/>
    <mergeCell ref="H136:I136"/>
    <mergeCell ref="B137:C137"/>
    <mergeCell ref="D137:E137"/>
    <mergeCell ref="H137:I137"/>
    <mergeCell ref="B138:C138"/>
    <mergeCell ref="D138:E138"/>
    <mergeCell ref="H138:J138"/>
    <mergeCell ref="B139:C139"/>
    <mergeCell ref="D139:E139"/>
    <mergeCell ref="H139:J139"/>
    <mergeCell ref="B140:C140"/>
    <mergeCell ref="D140:E140"/>
    <mergeCell ref="H140:J140"/>
    <mergeCell ref="B141:C141"/>
    <mergeCell ref="D141:E141"/>
    <mergeCell ref="H141:J141"/>
    <mergeCell ref="B142:C142"/>
    <mergeCell ref="D142:E142"/>
    <mergeCell ref="H142:I142"/>
    <mergeCell ref="B143:C143"/>
    <mergeCell ref="D143:E143"/>
    <mergeCell ref="H143:I143"/>
    <mergeCell ref="B144:C144"/>
    <mergeCell ref="D144:E144"/>
    <mergeCell ref="H144:I144"/>
    <mergeCell ref="B145:C145"/>
    <mergeCell ref="D145:E145"/>
    <mergeCell ref="H145:I145"/>
    <mergeCell ref="B146:C146"/>
    <mergeCell ref="D146:E146"/>
    <mergeCell ref="H146:I146"/>
    <mergeCell ref="B147:C147"/>
    <mergeCell ref="D147:E147"/>
    <mergeCell ref="H147:I147"/>
    <mergeCell ref="B148:C148"/>
    <mergeCell ref="D148:E148"/>
    <mergeCell ref="H148:I148"/>
    <mergeCell ref="B149:C149"/>
    <mergeCell ref="D149:E149"/>
    <mergeCell ref="H149:I149"/>
    <mergeCell ref="B150:C150"/>
    <mergeCell ref="D150:E150"/>
    <mergeCell ref="H150:I150"/>
    <mergeCell ref="B151:C151"/>
    <mergeCell ref="D151:E151"/>
    <mergeCell ref="H151:I151"/>
    <mergeCell ref="B152:C152"/>
    <mergeCell ref="D152:E152"/>
    <mergeCell ref="H152:I152"/>
    <mergeCell ref="B153:C153"/>
    <mergeCell ref="D153:E153"/>
    <mergeCell ref="H153:J153"/>
    <mergeCell ref="B154:C154"/>
    <mergeCell ref="D154:E154"/>
    <mergeCell ref="H154:J154"/>
    <mergeCell ref="B155:C155"/>
    <mergeCell ref="D155:E155"/>
    <mergeCell ref="H155:J155"/>
    <mergeCell ref="B156:C156"/>
    <mergeCell ref="D156:E156"/>
    <mergeCell ref="H156:J156"/>
    <mergeCell ref="B157:C157"/>
    <mergeCell ref="D157:E157"/>
    <mergeCell ref="H157:J157"/>
    <mergeCell ref="B158:C158"/>
    <mergeCell ref="D158:E158"/>
    <mergeCell ref="H158:J158"/>
    <mergeCell ref="B159:C159"/>
    <mergeCell ref="D159:E159"/>
    <mergeCell ref="H159:J159"/>
    <mergeCell ref="B160:C160"/>
    <mergeCell ref="D160:E160"/>
    <mergeCell ref="H160:J160"/>
    <mergeCell ref="B161:C161"/>
    <mergeCell ref="D161:E161"/>
    <mergeCell ref="H161:J161"/>
    <mergeCell ref="B162:C162"/>
    <mergeCell ref="D162:E162"/>
    <mergeCell ref="H162:J162"/>
    <mergeCell ref="B163:C163"/>
    <mergeCell ref="D163:E163"/>
    <mergeCell ref="H163:J163"/>
    <mergeCell ref="B166:C166"/>
    <mergeCell ref="D166:E166"/>
    <mergeCell ref="H166:I166"/>
    <mergeCell ref="B167:J167"/>
    <mergeCell ref="B164:C164"/>
    <mergeCell ref="D164:E164"/>
    <mergeCell ref="H164:J164"/>
    <mergeCell ref="B165:C165"/>
    <mergeCell ref="D165:E165"/>
    <mergeCell ref="H165:J165"/>
    <mergeCell ref="B168:C168"/>
    <mergeCell ref="D168:E168"/>
    <mergeCell ref="H168:J168"/>
    <mergeCell ref="B169:C169"/>
    <mergeCell ref="D169:E169"/>
    <mergeCell ref="H169:J169"/>
    <mergeCell ref="B170:C170"/>
    <mergeCell ref="D170:E170"/>
    <mergeCell ref="H170:J170"/>
    <mergeCell ref="B171:C171"/>
    <mergeCell ref="D171:E171"/>
    <mergeCell ref="H171:J171"/>
    <mergeCell ref="B172:C172"/>
    <mergeCell ref="D172:E172"/>
    <mergeCell ref="H172:J172"/>
    <mergeCell ref="B173:C173"/>
    <mergeCell ref="D173:E173"/>
    <mergeCell ref="H173:J173"/>
    <mergeCell ref="B174:C174"/>
    <mergeCell ref="D174:E174"/>
    <mergeCell ref="H174:J174"/>
    <mergeCell ref="B175:C175"/>
    <mergeCell ref="D175:E175"/>
    <mergeCell ref="H175:I175"/>
    <mergeCell ref="B176:C176"/>
    <mergeCell ref="D176:E176"/>
    <mergeCell ref="H176:I176"/>
    <mergeCell ref="B177:C177"/>
    <mergeCell ref="D177:E177"/>
    <mergeCell ref="H177:J177"/>
    <mergeCell ref="B178:C178"/>
    <mergeCell ref="D178:E178"/>
    <mergeCell ref="H178:I178"/>
    <mergeCell ref="B179:C179"/>
    <mergeCell ref="D179:E179"/>
    <mergeCell ref="H179:J179"/>
    <mergeCell ref="B180:C180"/>
    <mergeCell ref="D180:E180"/>
    <mergeCell ref="H180:J180"/>
    <mergeCell ref="B181:C181"/>
    <mergeCell ref="D181:E181"/>
    <mergeCell ref="H181:J181"/>
    <mergeCell ref="B184:C184"/>
    <mergeCell ref="D184:E184"/>
    <mergeCell ref="H184:J184"/>
    <mergeCell ref="B185:J185"/>
    <mergeCell ref="B182:C182"/>
    <mergeCell ref="D182:E182"/>
    <mergeCell ref="H182:J182"/>
    <mergeCell ref="B183:C183"/>
    <mergeCell ref="D183:E183"/>
    <mergeCell ref="H183:I183"/>
    <mergeCell ref="B186:C186"/>
    <mergeCell ref="D186:E186"/>
    <mergeCell ref="H186:J186"/>
    <mergeCell ref="B187:C187"/>
    <mergeCell ref="D187:E187"/>
    <mergeCell ref="H187:J187"/>
    <mergeCell ref="B188:C188"/>
    <mergeCell ref="D188:E188"/>
    <mergeCell ref="H188:J188"/>
    <mergeCell ref="B189:C189"/>
    <mergeCell ref="D189:E189"/>
    <mergeCell ref="H189:J189"/>
    <mergeCell ref="B190:C190"/>
    <mergeCell ref="D190:E190"/>
    <mergeCell ref="H190:J190"/>
    <mergeCell ref="B191:C191"/>
    <mergeCell ref="D191:E191"/>
    <mergeCell ref="H191:J191"/>
    <mergeCell ref="B192:C192"/>
    <mergeCell ref="D192:E192"/>
    <mergeCell ref="H192:J192"/>
    <mergeCell ref="B193:C193"/>
    <mergeCell ref="D193:E193"/>
    <mergeCell ref="H193:J193"/>
    <mergeCell ref="B194:C194"/>
    <mergeCell ref="D194:E194"/>
    <mergeCell ref="H194:J194"/>
    <mergeCell ref="B196:C196"/>
    <mergeCell ref="D196:E196"/>
    <mergeCell ref="H196:J196"/>
    <mergeCell ref="B198:C198"/>
    <mergeCell ref="D198:E198"/>
    <mergeCell ref="H198:J198"/>
    <mergeCell ref="B199:C199"/>
    <mergeCell ref="D199:E199"/>
    <mergeCell ref="H199:I199"/>
    <mergeCell ref="B200:C200"/>
    <mergeCell ref="D200:E200"/>
    <mergeCell ref="H200:J200"/>
    <mergeCell ref="B201:C201"/>
    <mergeCell ref="D201:E201"/>
    <mergeCell ref="H201:J201"/>
    <mergeCell ref="B202:C202"/>
    <mergeCell ref="D202:E202"/>
    <mergeCell ref="H202:J202"/>
    <mergeCell ref="B203:C203"/>
    <mergeCell ref="D203:E203"/>
    <mergeCell ref="H203:J203"/>
    <mergeCell ref="B206:J206"/>
    <mergeCell ref="B207:C207"/>
    <mergeCell ref="D207:E207"/>
    <mergeCell ref="H207:J207"/>
    <mergeCell ref="B204:C204"/>
    <mergeCell ref="D204:E204"/>
    <mergeCell ref="H204:J204"/>
    <mergeCell ref="B205:C205"/>
    <mergeCell ref="D205:E205"/>
    <mergeCell ref="H205:J205"/>
    <mergeCell ref="B208:C208"/>
    <mergeCell ref="D208:E208"/>
    <mergeCell ref="H208:J208"/>
    <mergeCell ref="B209:C209"/>
    <mergeCell ref="D209:E209"/>
    <mergeCell ref="H209:J209"/>
    <mergeCell ref="B210:C210"/>
    <mergeCell ref="D210:E210"/>
    <mergeCell ref="H210:J210"/>
    <mergeCell ref="B211:C211"/>
    <mergeCell ref="D211:E211"/>
    <mergeCell ref="H211:J211"/>
    <mergeCell ref="B212:C212"/>
    <mergeCell ref="D212:E212"/>
    <mergeCell ref="H212:J212"/>
    <mergeCell ref="B213:C213"/>
    <mergeCell ref="D213:E213"/>
    <mergeCell ref="H213:J213"/>
    <mergeCell ref="B214:C214"/>
    <mergeCell ref="D214:E214"/>
    <mergeCell ref="H214:J214"/>
    <mergeCell ref="B215:C215"/>
    <mergeCell ref="D215:E215"/>
    <mergeCell ref="H215:J215"/>
    <mergeCell ref="B216:C216"/>
    <mergeCell ref="D216:E216"/>
    <mergeCell ref="H216:J216"/>
    <mergeCell ref="B217:C217"/>
    <mergeCell ref="D217:E217"/>
    <mergeCell ref="H217:J217"/>
    <mergeCell ref="B218:C218"/>
    <mergeCell ref="D218:E218"/>
    <mergeCell ref="H218:J218"/>
    <mergeCell ref="B219:C219"/>
    <mergeCell ref="D219:E219"/>
    <mergeCell ref="H219:J219"/>
    <mergeCell ref="B220:C220"/>
    <mergeCell ref="D220:E220"/>
    <mergeCell ref="H220:J220"/>
    <mergeCell ref="B221:C221"/>
    <mergeCell ref="D221:E221"/>
    <mergeCell ref="H221:J221"/>
    <mergeCell ref="B222:C222"/>
    <mergeCell ref="D222:E222"/>
    <mergeCell ref="H222:J222"/>
    <mergeCell ref="B223:C223"/>
    <mergeCell ref="D223:E223"/>
    <mergeCell ref="H223:J223"/>
    <mergeCell ref="B224:C224"/>
    <mergeCell ref="D224:E224"/>
    <mergeCell ref="H224:J224"/>
    <mergeCell ref="B225:C225"/>
    <mergeCell ref="D225:E225"/>
    <mergeCell ref="H225:J225"/>
    <mergeCell ref="B226:C226"/>
    <mergeCell ref="D226:E226"/>
    <mergeCell ref="H226:J226"/>
    <mergeCell ref="B227:C227"/>
    <mergeCell ref="D227:E227"/>
    <mergeCell ref="H227:J227"/>
    <mergeCell ref="B228:C228"/>
    <mergeCell ref="D228:E228"/>
    <mergeCell ref="H228:J228"/>
    <mergeCell ref="B229:C229"/>
    <mergeCell ref="D229:E229"/>
    <mergeCell ref="H229:J229"/>
    <mergeCell ref="B230:C230"/>
    <mergeCell ref="D230:E230"/>
    <mergeCell ref="H230:J230"/>
    <mergeCell ref="B231:C231"/>
    <mergeCell ref="D231:E231"/>
    <mergeCell ref="H231:J231"/>
    <mergeCell ref="B234:J234"/>
    <mergeCell ref="B235:C235"/>
    <mergeCell ref="D235:E235"/>
    <mergeCell ref="H235:J235"/>
    <mergeCell ref="B232:C232"/>
    <mergeCell ref="D232:E232"/>
    <mergeCell ref="H232:J232"/>
    <mergeCell ref="B233:C233"/>
    <mergeCell ref="D233:E233"/>
    <mergeCell ref="H233:J233"/>
    <mergeCell ref="B236:C236"/>
    <mergeCell ref="D236:E236"/>
    <mergeCell ref="H236:J236"/>
    <mergeCell ref="B237:C237"/>
    <mergeCell ref="D237:E237"/>
    <mergeCell ref="H237:J237"/>
    <mergeCell ref="B238:C238"/>
    <mergeCell ref="D238:E238"/>
    <mergeCell ref="H238:J238"/>
    <mergeCell ref="B239:C239"/>
    <mergeCell ref="D239:E239"/>
    <mergeCell ref="H239:I239"/>
    <mergeCell ref="B240:C240"/>
    <mergeCell ref="D240:E240"/>
    <mergeCell ref="H240:J240"/>
    <mergeCell ref="B241:C241"/>
    <mergeCell ref="D241:E241"/>
    <mergeCell ref="H241:J241"/>
    <mergeCell ref="B242:C242"/>
    <mergeCell ref="D242:E242"/>
    <mergeCell ref="H242:J242"/>
    <mergeCell ref="B243:C243"/>
    <mergeCell ref="D243:E243"/>
    <mergeCell ref="H243:J243"/>
    <mergeCell ref="B244:C244"/>
    <mergeCell ref="D244:E244"/>
    <mergeCell ref="H244:J244"/>
    <mergeCell ref="B245:C245"/>
    <mergeCell ref="D245:E245"/>
    <mergeCell ref="H245:J245"/>
    <mergeCell ref="B246:C246"/>
    <mergeCell ref="D246:E246"/>
    <mergeCell ref="H246:J246"/>
    <mergeCell ref="B247:C247"/>
    <mergeCell ref="D247:E247"/>
    <mergeCell ref="H247:J247"/>
    <mergeCell ref="B250:C250"/>
    <mergeCell ref="D250:E250"/>
    <mergeCell ref="H250:J250"/>
    <mergeCell ref="B251:J251"/>
    <mergeCell ref="B248:C248"/>
    <mergeCell ref="D248:E248"/>
    <mergeCell ref="H248:J248"/>
    <mergeCell ref="B249:C249"/>
    <mergeCell ref="D249:E249"/>
    <mergeCell ref="H249:J249"/>
    <mergeCell ref="B252:C252"/>
    <mergeCell ref="D252:E252"/>
    <mergeCell ref="H252:J252"/>
    <mergeCell ref="B253:C253"/>
    <mergeCell ref="D253:E253"/>
    <mergeCell ref="H253:J253"/>
    <mergeCell ref="B254:C254"/>
    <mergeCell ref="D254:E254"/>
    <mergeCell ref="H254:J254"/>
    <mergeCell ref="B255:C255"/>
    <mergeCell ref="D255:E255"/>
    <mergeCell ref="H255:J255"/>
    <mergeCell ref="B256:C256"/>
    <mergeCell ref="D256:E256"/>
    <mergeCell ref="H256:J256"/>
    <mergeCell ref="B257:C257"/>
    <mergeCell ref="D257:E257"/>
    <mergeCell ref="H257:J257"/>
    <mergeCell ref="B258:C258"/>
    <mergeCell ref="D258:E258"/>
    <mergeCell ref="H258:J258"/>
    <mergeCell ref="B259:C259"/>
    <mergeCell ref="D259:E259"/>
    <mergeCell ref="H259:J259"/>
    <mergeCell ref="B260:C260"/>
    <mergeCell ref="D260:E260"/>
    <mergeCell ref="H260:J260"/>
    <mergeCell ref="B261:C261"/>
    <mergeCell ref="D261:E261"/>
    <mergeCell ref="H261:J261"/>
    <mergeCell ref="B262:C262"/>
    <mergeCell ref="D262:E262"/>
    <mergeCell ref="H262:J262"/>
    <mergeCell ref="B263:C263"/>
    <mergeCell ref="D263:E263"/>
    <mergeCell ref="H263:J263"/>
    <mergeCell ref="B264:C264"/>
    <mergeCell ref="D264:E264"/>
    <mergeCell ref="H264:J264"/>
    <mergeCell ref="B265:C265"/>
    <mergeCell ref="D265:E265"/>
    <mergeCell ref="H265:J265"/>
    <mergeCell ref="B266:C266"/>
    <mergeCell ref="D266:E266"/>
    <mergeCell ref="H266:I266"/>
    <mergeCell ref="B267:C267"/>
    <mergeCell ref="D267:E267"/>
    <mergeCell ref="H267:I267"/>
    <mergeCell ref="B268:C268"/>
    <mergeCell ref="D268:E268"/>
    <mergeCell ref="H268:J268"/>
    <mergeCell ref="B269:C269"/>
    <mergeCell ref="D269:E269"/>
    <mergeCell ref="H269:J269"/>
    <mergeCell ref="B270:C270"/>
    <mergeCell ref="D270:E270"/>
    <mergeCell ref="H270:J270"/>
    <mergeCell ref="B271:C271"/>
    <mergeCell ref="D271:E271"/>
    <mergeCell ref="H271:J271"/>
    <mergeCell ref="B272:C272"/>
    <mergeCell ref="D272:E272"/>
    <mergeCell ref="H272:J272"/>
    <mergeCell ref="B273:C273"/>
    <mergeCell ref="D273:E273"/>
    <mergeCell ref="H273:J273"/>
    <mergeCell ref="B274:C274"/>
    <mergeCell ref="D274:E274"/>
    <mergeCell ref="H274:J274"/>
    <mergeCell ref="B275:C275"/>
    <mergeCell ref="D275:E275"/>
    <mergeCell ref="H275:J275"/>
    <mergeCell ref="H279:J279"/>
    <mergeCell ref="B276:C276"/>
    <mergeCell ref="D276:E276"/>
    <mergeCell ref="H276:J276"/>
    <mergeCell ref="B277:C277"/>
    <mergeCell ref="D277:E277"/>
    <mergeCell ref="H277:J277"/>
    <mergeCell ref="B280:J280"/>
    <mergeCell ref="B281:H281"/>
    <mergeCell ref="I281:J281"/>
    <mergeCell ref="B282:H282"/>
    <mergeCell ref="I282:J282"/>
    <mergeCell ref="B278:C278"/>
    <mergeCell ref="D278:E278"/>
    <mergeCell ref="H278:J278"/>
    <mergeCell ref="B279:C279"/>
    <mergeCell ref="D279:E279"/>
    <mergeCell ref="B286:J286"/>
    <mergeCell ref="B287:F287"/>
    <mergeCell ref="I287:J287"/>
    <mergeCell ref="B288:F288"/>
    <mergeCell ref="I288:J288"/>
    <mergeCell ref="B283:H283"/>
    <mergeCell ref="B284:H284"/>
    <mergeCell ref="I284:J284"/>
    <mergeCell ref="B285:H285"/>
    <mergeCell ref="I285:J285"/>
    <mergeCell ref="B291:F291"/>
    <mergeCell ref="I291:J291"/>
    <mergeCell ref="B292:F292"/>
    <mergeCell ref="I292:J292"/>
    <mergeCell ref="B289:F289"/>
    <mergeCell ref="I289:J289"/>
    <mergeCell ref="B290:F290"/>
    <mergeCell ref="I290:J290"/>
    <mergeCell ref="B295:F295"/>
    <mergeCell ref="I295:J295"/>
    <mergeCell ref="B296:F296"/>
    <mergeCell ref="I296:J296"/>
    <mergeCell ref="B293:F293"/>
    <mergeCell ref="I293:J293"/>
    <mergeCell ref="B294:F294"/>
    <mergeCell ref="I294:J294"/>
    <mergeCell ref="B299:F299"/>
    <mergeCell ref="I299:J299"/>
    <mergeCell ref="B300:F300"/>
    <mergeCell ref="I300:J300"/>
    <mergeCell ref="B297:F297"/>
    <mergeCell ref="I297:J297"/>
    <mergeCell ref="B298:F298"/>
    <mergeCell ref="I298:J298"/>
    <mergeCell ref="B303:F303"/>
    <mergeCell ref="I303:J303"/>
    <mergeCell ref="B304:F304"/>
    <mergeCell ref="I304:J304"/>
    <mergeCell ref="B301:F301"/>
    <mergeCell ref="I301:J301"/>
    <mergeCell ref="B302:F302"/>
    <mergeCell ref="I302:J302"/>
    <mergeCell ref="B307:J307"/>
    <mergeCell ref="B308:I308"/>
    <mergeCell ref="B309:I309"/>
    <mergeCell ref="B310:F310"/>
    <mergeCell ref="I310:J310"/>
    <mergeCell ref="B305:F305"/>
    <mergeCell ref="I305:J305"/>
    <mergeCell ref="B306:H306"/>
    <mergeCell ref="I306:J306"/>
    <mergeCell ref="B313:F313"/>
    <mergeCell ref="B314:F314"/>
    <mergeCell ref="I314:J314"/>
    <mergeCell ref="B315:H315"/>
    <mergeCell ref="I315:J315"/>
    <mergeCell ref="B311:F311"/>
    <mergeCell ref="I311:J311"/>
    <mergeCell ref="B312:F312"/>
    <mergeCell ref="I312:J312"/>
    <mergeCell ref="B320:H321"/>
    <mergeCell ref="I320:J321"/>
    <mergeCell ref="B322:H322"/>
    <mergeCell ref="I322:J322"/>
    <mergeCell ref="B316:I316"/>
    <mergeCell ref="B317:H317"/>
    <mergeCell ref="B318:H318"/>
    <mergeCell ref="B319:H319"/>
    <mergeCell ref="I319:J319"/>
    <mergeCell ref="B325:H325"/>
    <mergeCell ref="I325:J325"/>
    <mergeCell ref="B326:H326"/>
    <mergeCell ref="I326:J326"/>
    <mergeCell ref="B323:H323"/>
    <mergeCell ref="I323:J323"/>
    <mergeCell ref="B324:H324"/>
    <mergeCell ref="I324:J324"/>
    <mergeCell ref="B327:H327"/>
    <mergeCell ref="I327:J327"/>
    <mergeCell ref="B328:J328"/>
    <mergeCell ref="B329:C329"/>
    <mergeCell ref="D329:E329"/>
    <mergeCell ref="H329:J329"/>
    <mergeCell ref="B330:C330"/>
    <mergeCell ref="D330:E330"/>
    <mergeCell ref="H330:J330"/>
    <mergeCell ref="B331:C331"/>
    <mergeCell ref="D331:E331"/>
    <mergeCell ref="H331:J331"/>
    <mergeCell ref="B332:C332"/>
    <mergeCell ref="D332:E332"/>
    <mergeCell ref="H332:J332"/>
    <mergeCell ref="B333:C333"/>
    <mergeCell ref="D333:E333"/>
    <mergeCell ref="H333:J333"/>
    <mergeCell ref="B334:C334"/>
    <mergeCell ref="D334:E334"/>
    <mergeCell ref="H334:J334"/>
    <mergeCell ref="B335:C335"/>
    <mergeCell ref="D335:E335"/>
    <mergeCell ref="H335:J335"/>
    <mergeCell ref="B336:C336"/>
    <mergeCell ref="D336:E336"/>
    <mergeCell ref="H336:J336"/>
    <mergeCell ref="B337:C337"/>
    <mergeCell ref="D337:E337"/>
    <mergeCell ref="H337:J337"/>
    <mergeCell ref="B338:C338"/>
    <mergeCell ref="D338:E338"/>
    <mergeCell ref="H338:J338"/>
    <mergeCell ref="B339:C339"/>
    <mergeCell ref="D339:E339"/>
    <mergeCell ref="H339:J339"/>
    <mergeCell ref="B340:C340"/>
    <mergeCell ref="D340:E340"/>
    <mergeCell ref="H340:J340"/>
    <mergeCell ref="B341:C341"/>
    <mergeCell ref="D341:E341"/>
    <mergeCell ref="H341:J341"/>
    <mergeCell ref="B342:C342"/>
    <mergeCell ref="D342:E342"/>
    <mergeCell ref="H342:J342"/>
    <mergeCell ref="B343:C343"/>
    <mergeCell ref="D343:E343"/>
    <mergeCell ref="H343:J343"/>
    <mergeCell ref="B344:C344"/>
    <mergeCell ref="D344:E344"/>
    <mergeCell ref="H344:J344"/>
    <mergeCell ref="B345:C345"/>
    <mergeCell ref="D345:E345"/>
    <mergeCell ref="H345:J345"/>
    <mergeCell ref="B346:C346"/>
    <mergeCell ref="D346:E346"/>
    <mergeCell ref="H346:J346"/>
    <mergeCell ref="B347:C347"/>
    <mergeCell ref="D347:E347"/>
    <mergeCell ref="H347:J347"/>
    <mergeCell ref="B348:C348"/>
    <mergeCell ref="D348:E348"/>
    <mergeCell ref="H348:J348"/>
    <mergeCell ref="B349:C349"/>
    <mergeCell ref="D349:E349"/>
    <mergeCell ref="H349:J349"/>
    <mergeCell ref="B350:C350"/>
    <mergeCell ref="D350:E350"/>
    <mergeCell ref="H350:J350"/>
    <mergeCell ref="B351:C351"/>
    <mergeCell ref="D351:E351"/>
    <mergeCell ref="H351:J351"/>
    <mergeCell ref="B352:C352"/>
    <mergeCell ref="D352:E352"/>
    <mergeCell ref="H352:J352"/>
    <mergeCell ref="B353:C353"/>
    <mergeCell ref="D353:E353"/>
    <mergeCell ref="H353:J353"/>
    <mergeCell ref="B354:C354"/>
    <mergeCell ref="D354:E354"/>
    <mergeCell ref="H354:J354"/>
    <mergeCell ref="B355:C355"/>
    <mergeCell ref="D355:E355"/>
    <mergeCell ref="H355:J355"/>
    <mergeCell ref="B356:C356"/>
    <mergeCell ref="D356:E356"/>
    <mergeCell ref="H356:J356"/>
    <mergeCell ref="B357:C357"/>
    <mergeCell ref="D357:E357"/>
    <mergeCell ref="H357:I357"/>
    <mergeCell ref="B358:C358"/>
    <mergeCell ref="D358:E358"/>
    <mergeCell ref="H358:J358"/>
    <mergeCell ref="B359:C359"/>
    <mergeCell ref="D359:E359"/>
    <mergeCell ref="H359:J359"/>
    <mergeCell ref="B360:C360"/>
    <mergeCell ref="D360:E360"/>
    <mergeCell ref="H360:J360"/>
    <mergeCell ref="B361:C361"/>
    <mergeCell ref="D361:E361"/>
    <mergeCell ref="H361:J361"/>
    <mergeCell ref="B362:C362"/>
    <mergeCell ref="D362:E362"/>
    <mergeCell ref="H362:J362"/>
    <mergeCell ref="B363:C363"/>
    <mergeCell ref="D363:E363"/>
    <mergeCell ref="H363:J363"/>
    <mergeCell ref="B364:C364"/>
    <mergeCell ref="D364:E364"/>
    <mergeCell ref="H364:J364"/>
    <mergeCell ref="B365:C365"/>
    <mergeCell ref="D365:E365"/>
    <mergeCell ref="H365:J365"/>
    <mergeCell ref="B366:C366"/>
    <mergeCell ref="D366:E366"/>
    <mergeCell ref="H366:J366"/>
    <mergeCell ref="B367:C367"/>
    <mergeCell ref="D367:E367"/>
    <mergeCell ref="H367:J367"/>
    <mergeCell ref="B368:C368"/>
    <mergeCell ref="D368:E368"/>
    <mergeCell ref="H368:J368"/>
    <mergeCell ref="B369:C369"/>
    <mergeCell ref="D369:E369"/>
    <mergeCell ref="H369:J369"/>
    <mergeCell ref="B370:C370"/>
    <mergeCell ref="D370:E370"/>
    <mergeCell ref="H370:J370"/>
    <mergeCell ref="B371:C371"/>
    <mergeCell ref="D371:E371"/>
    <mergeCell ref="H371:J371"/>
    <mergeCell ref="B372:C372"/>
    <mergeCell ref="D372:E372"/>
    <mergeCell ref="H372:J372"/>
    <mergeCell ref="B373:C373"/>
    <mergeCell ref="D373:E373"/>
    <mergeCell ref="H373:J373"/>
    <mergeCell ref="B374:C374"/>
    <mergeCell ref="D374:E374"/>
    <mergeCell ref="H374:J374"/>
    <mergeCell ref="B375:C375"/>
    <mergeCell ref="D375:E375"/>
    <mergeCell ref="H375:J375"/>
    <mergeCell ref="B376:C376"/>
    <mergeCell ref="D376:E376"/>
    <mergeCell ref="H376:J376"/>
    <mergeCell ref="B377:C377"/>
    <mergeCell ref="D377:E377"/>
    <mergeCell ref="H377:J377"/>
    <mergeCell ref="B378:C378"/>
    <mergeCell ref="D378:E378"/>
    <mergeCell ref="H378:J378"/>
    <mergeCell ref="B379:C379"/>
    <mergeCell ref="D379:E379"/>
    <mergeCell ref="H379:J379"/>
    <mergeCell ref="B380:C380"/>
    <mergeCell ref="D380:E380"/>
    <mergeCell ref="H380:J380"/>
    <mergeCell ref="B381:C381"/>
    <mergeCell ref="D381:E381"/>
    <mergeCell ref="H381:J381"/>
    <mergeCell ref="B384:H384"/>
    <mergeCell ref="I384:J384"/>
    <mergeCell ref="B385:H385"/>
    <mergeCell ref="I385:J385"/>
    <mergeCell ref="B382:C382"/>
    <mergeCell ref="D382:E382"/>
    <mergeCell ref="H382:J382"/>
    <mergeCell ref="B383:G383"/>
    <mergeCell ref="H383:J383"/>
    <mergeCell ref="B388:H388"/>
    <mergeCell ref="I388:J388"/>
    <mergeCell ref="B389:H389"/>
    <mergeCell ref="I389:J389"/>
    <mergeCell ref="B386:H386"/>
    <mergeCell ref="I386:J386"/>
    <mergeCell ref="B387:H387"/>
    <mergeCell ref="I387:J387"/>
    <mergeCell ref="B392:H392"/>
    <mergeCell ref="I392:J392"/>
    <mergeCell ref="B393:H393"/>
    <mergeCell ref="B394:H394"/>
    <mergeCell ref="B390:H390"/>
    <mergeCell ref="I390:J390"/>
    <mergeCell ref="B391:H391"/>
    <mergeCell ref="I391:J391"/>
    <mergeCell ref="B399:H399"/>
    <mergeCell ref="B400:H400"/>
    <mergeCell ref="B401:H401"/>
    <mergeCell ref="B402:H402"/>
    <mergeCell ref="B395:H395"/>
    <mergeCell ref="B396:H396"/>
    <mergeCell ref="B397:H397"/>
    <mergeCell ref="B398:H398"/>
    <mergeCell ref="B407:H407"/>
    <mergeCell ref="B408:H408"/>
    <mergeCell ref="B409:H409"/>
    <mergeCell ref="B410:H410"/>
    <mergeCell ref="B403:H403"/>
    <mergeCell ref="B404:H404"/>
    <mergeCell ref="B405:H405"/>
    <mergeCell ref="B406:H406"/>
    <mergeCell ref="I414:J414"/>
    <mergeCell ref="B415:H415"/>
    <mergeCell ref="B416:H416"/>
    <mergeCell ref="B417:H417"/>
    <mergeCell ref="B411:H411"/>
    <mergeCell ref="B412:H412"/>
    <mergeCell ref="B413:H413"/>
    <mergeCell ref="B414:H414"/>
    <mergeCell ref="B422:H422"/>
    <mergeCell ref="B423:H423"/>
    <mergeCell ref="B424:H424"/>
    <mergeCell ref="B425:H425"/>
    <mergeCell ref="B418:H418"/>
    <mergeCell ref="B419:H419"/>
    <mergeCell ref="B420:H420"/>
    <mergeCell ref="B421:H421"/>
    <mergeCell ref="B426:J426"/>
    <mergeCell ref="A427:A431"/>
    <mergeCell ref="B427:H427"/>
    <mergeCell ref="I427:J427"/>
    <mergeCell ref="B428:H428"/>
    <mergeCell ref="I428:J428"/>
    <mergeCell ref="B429:H429"/>
    <mergeCell ref="I429:J429"/>
    <mergeCell ref="B430:H430"/>
    <mergeCell ref="I430:J430"/>
    <mergeCell ref="B431:H431"/>
    <mergeCell ref="I431:J431"/>
    <mergeCell ref="A432:A530"/>
    <mergeCell ref="B432:H432"/>
    <mergeCell ref="I432:J432"/>
    <mergeCell ref="B433:H433"/>
    <mergeCell ref="I433:J433"/>
    <mergeCell ref="B434:H434"/>
    <mergeCell ref="I434:J434"/>
    <mergeCell ref="B435:H435"/>
    <mergeCell ref="B438:H438"/>
    <mergeCell ref="I438:J438"/>
    <mergeCell ref="B439:H439"/>
    <mergeCell ref="I439:J439"/>
    <mergeCell ref="I435:J435"/>
    <mergeCell ref="B436:H436"/>
    <mergeCell ref="I436:J436"/>
    <mergeCell ref="B437:H437"/>
    <mergeCell ref="I437:J437"/>
    <mergeCell ref="B442:H442"/>
    <mergeCell ref="I442:J442"/>
    <mergeCell ref="B443:H443"/>
    <mergeCell ref="I443:J443"/>
    <mergeCell ref="B440:H440"/>
    <mergeCell ref="I440:J440"/>
    <mergeCell ref="B441:H441"/>
    <mergeCell ref="I441:J441"/>
    <mergeCell ref="B446:H446"/>
    <mergeCell ref="I446:J446"/>
    <mergeCell ref="B447:H447"/>
    <mergeCell ref="B448:H448"/>
    <mergeCell ref="I448:J448"/>
    <mergeCell ref="B444:H444"/>
    <mergeCell ref="I444:J444"/>
    <mergeCell ref="B445:H445"/>
    <mergeCell ref="I445:J445"/>
    <mergeCell ref="B452:H452"/>
    <mergeCell ref="B453:H453"/>
    <mergeCell ref="I453:J453"/>
    <mergeCell ref="B454:H454"/>
    <mergeCell ref="I454:J454"/>
    <mergeCell ref="B449:H449"/>
    <mergeCell ref="B450:H450"/>
    <mergeCell ref="I450:J450"/>
    <mergeCell ref="B451:H451"/>
    <mergeCell ref="B457:H457"/>
    <mergeCell ref="I457:J457"/>
    <mergeCell ref="B458:H458"/>
    <mergeCell ref="B459:H459"/>
    <mergeCell ref="I459:J459"/>
    <mergeCell ref="B455:H455"/>
    <mergeCell ref="I455:J455"/>
    <mergeCell ref="B456:H456"/>
    <mergeCell ref="I456:J456"/>
    <mergeCell ref="I464:J464"/>
    <mergeCell ref="B465:H465"/>
    <mergeCell ref="B460:H460"/>
    <mergeCell ref="B461:H461"/>
    <mergeCell ref="I461:J461"/>
    <mergeCell ref="B462:H462"/>
    <mergeCell ref="I462:J462"/>
    <mergeCell ref="B466:H466"/>
    <mergeCell ref="B467:H467"/>
    <mergeCell ref="B468:H468"/>
    <mergeCell ref="B469:H469"/>
    <mergeCell ref="B463:H463"/>
    <mergeCell ref="B464:H464"/>
    <mergeCell ref="B473:H473"/>
    <mergeCell ref="I473:J473"/>
    <mergeCell ref="B474:H474"/>
    <mergeCell ref="I474:J474"/>
    <mergeCell ref="B470:H470"/>
    <mergeCell ref="B471:H471"/>
    <mergeCell ref="B472:H472"/>
    <mergeCell ref="I472:J472"/>
    <mergeCell ref="B477:H477"/>
    <mergeCell ref="I477:J477"/>
    <mergeCell ref="B478:H478"/>
    <mergeCell ref="I478:J478"/>
    <mergeCell ref="B475:H475"/>
    <mergeCell ref="I475:J475"/>
    <mergeCell ref="B476:H476"/>
    <mergeCell ref="I476:J476"/>
    <mergeCell ref="M482:M483"/>
    <mergeCell ref="B483:H483"/>
    <mergeCell ref="I483:J483"/>
    <mergeCell ref="B479:H479"/>
    <mergeCell ref="I479:J479"/>
    <mergeCell ref="B480:H480"/>
    <mergeCell ref="B481:H481"/>
    <mergeCell ref="I481:J482"/>
    <mergeCell ref="B484:H484"/>
    <mergeCell ref="I484:J484"/>
    <mergeCell ref="B485:H485"/>
    <mergeCell ref="I485:J485"/>
    <mergeCell ref="K481:K483"/>
    <mergeCell ref="B482:H482"/>
    <mergeCell ref="B489:H489"/>
    <mergeCell ref="I489:J489"/>
    <mergeCell ref="B490:H490"/>
    <mergeCell ref="I490:J490"/>
    <mergeCell ref="B486:H486"/>
    <mergeCell ref="B487:H487"/>
    <mergeCell ref="I487:J487"/>
    <mergeCell ref="B488:H488"/>
    <mergeCell ref="I488:J488"/>
    <mergeCell ref="B493:H493"/>
    <mergeCell ref="I493:J493"/>
    <mergeCell ref="B494:H494"/>
    <mergeCell ref="I494:J494"/>
    <mergeCell ref="B491:H491"/>
    <mergeCell ref="I491:J491"/>
    <mergeCell ref="B492:H492"/>
    <mergeCell ref="I492:J492"/>
    <mergeCell ref="B497:H497"/>
    <mergeCell ref="B498:H498"/>
    <mergeCell ref="I498:J498"/>
    <mergeCell ref="B499:H499"/>
    <mergeCell ref="I499:J499"/>
    <mergeCell ref="B495:H495"/>
    <mergeCell ref="I495:J495"/>
    <mergeCell ref="B496:H496"/>
    <mergeCell ref="I496:J496"/>
    <mergeCell ref="B502:H502"/>
    <mergeCell ref="B503:H503"/>
    <mergeCell ref="B504:H504"/>
    <mergeCell ref="B505:H505"/>
    <mergeCell ref="B500:H500"/>
    <mergeCell ref="I500:J500"/>
    <mergeCell ref="B501:H501"/>
    <mergeCell ref="I501:J501"/>
    <mergeCell ref="B510:H510"/>
    <mergeCell ref="B511:H511"/>
    <mergeCell ref="B512:H512"/>
    <mergeCell ref="B513:H513"/>
    <mergeCell ref="B506:H506"/>
    <mergeCell ref="B507:H507"/>
    <mergeCell ref="B508:H508"/>
    <mergeCell ref="B509:H509"/>
    <mergeCell ref="B518:H518"/>
    <mergeCell ref="B519:H519"/>
    <mergeCell ref="B520:H520"/>
    <mergeCell ref="B521:H521"/>
    <mergeCell ref="B514:H514"/>
    <mergeCell ref="B515:H515"/>
    <mergeCell ref="B516:H516"/>
    <mergeCell ref="B517:H517"/>
    <mergeCell ref="B526:H526"/>
    <mergeCell ref="B527:H527"/>
    <mergeCell ref="B528:H528"/>
    <mergeCell ref="B529:H529"/>
    <mergeCell ref="B522:H522"/>
    <mergeCell ref="B523:H523"/>
    <mergeCell ref="B524:H524"/>
    <mergeCell ref="B525:H525"/>
    <mergeCell ref="B535:H535"/>
    <mergeCell ref="I535:J535"/>
    <mergeCell ref="B536:H536"/>
    <mergeCell ref="I536:J536"/>
    <mergeCell ref="B537:H537"/>
    <mergeCell ref="B530:H530"/>
    <mergeCell ref="B531:H531"/>
    <mergeCell ref="B532:H532"/>
    <mergeCell ref="I532:J532"/>
    <mergeCell ref="I537:J537"/>
    <mergeCell ref="B538:H538"/>
    <mergeCell ref="I538:J538"/>
    <mergeCell ref="B539:H539"/>
    <mergeCell ref="I539:J539"/>
    <mergeCell ref="A533:A547"/>
    <mergeCell ref="B533:H533"/>
    <mergeCell ref="I533:J533"/>
    <mergeCell ref="B534:H534"/>
    <mergeCell ref="I534:J534"/>
    <mergeCell ref="B544:H544"/>
    <mergeCell ref="I544:J544"/>
    <mergeCell ref="B545:H545"/>
    <mergeCell ref="I545:J545"/>
    <mergeCell ref="B540:H540"/>
    <mergeCell ref="B541:H541"/>
    <mergeCell ref="B542:H542"/>
    <mergeCell ref="B543:H543"/>
    <mergeCell ref="B548:H548"/>
    <mergeCell ref="I548:J548"/>
    <mergeCell ref="B549:H549"/>
    <mergeCell ref="I549:J549"/>
    <mergeCell ref="B546:H546"/>
    <mergeCell ref="I546:J546"/>
    <mergeCell ref="B547:H547"/>
    <mergeCell ref="I547:J547"/>
    <mergeCell ref="B550:H550"/>
    <mergeCell ref="B551:H551"/>
    <mergeCell ref="I551:J551"/>
    <mergeCell ref="B552:H552"/>
    <mergeCell ref="I552:J552"/>
    <mergeCell ref="B553:H553"/>
    <mergeCell ref="I553:J553"/>
    <mergeCell ref="B561:H561"/>
    <mergeCell ref="I561:J561"/>
    <mergeCell ref="B562:H562"/>
    <mergeCell ref="A563:I563"/>
    <mergeCell ref="B554:H554"/>
    <mergeCell ref="B555:H555"/>
    <mergeCell ref="I555:J555"/>
    <mergeCell ref="A556:A560"/>
    <mergeCell ref="B556:H556"/>
    <mergeCell ref="I556:J556"/>
    <mergeCell ref="B557:H557"/>
    <mergeCell ref="I557:J557"/>
    <mergeCell ref="B558:H558"/>
    <mergeCell ref="B559:H559"/>
    <mergeCell ref="B560:H560"/>
    <mergeCell ref="I558:J558"/>
  </mergeCells>
  <printOptions/>
  <pageMargins left="0.3937007874015748" right="0" top="0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2018-01-09T14:15:11Z</cp:lastPrinted>
  <dcterms:created xsi:type="dcterms:W3CDTF">2012-11-21T08:05:40Z</dcterms:created>
  <dcterms:modified xsi:type="dcterms:W3CDTF">2018-02-14T09:28:57Z</dcterms:modified>
  <cp:category/>
  <cp:version/>
  <cp:contentType/>
  <cp:contentStatus/>
</cp:coreProperties>
</file>