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інвент.для пот.рем.(14)" sheetId="1" r:id="rId1"/>
    <sheet name="колор, лак(13)" sheetId="2" r:id="rId2"/>
    <sheet name="фарба(9)" sheetId="3" r:id="rId3"/>
    <sheet name="воем.(11)" sheetId="4" r:id="rId4"/>
  </sheets>
  <definedNames/>
  <calcPr fullCalcOnLoad="1"/>
</workbook>
</file>

<file path=xl/sharedStrings.xml><?xml version="1.0" encoding="utf-8"?>
<sst xmlns="http://schemas.openxmlformats.org/spreadsheetml/2006/main" count="263" uniqueCount="81">
  <si>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</si>
  <si>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</si>
  <si>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</si>
  <si>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</si>
  <si>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</si>
  <si>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</si>
  <si>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</si>
  <si>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</si>
  <si>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</si>
  <si>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</si>
  <si>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</si>
  <si>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</si>
  <si>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</si>
  <si>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</si>
  <si>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</si>
  <si>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</si>
  <si>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</si>
  <si>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</si>
  <si>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</si>
  <si>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</si>
  <si>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</si>
  <si>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</si>
  <si>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</si>
  <si>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</si>
  <si>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</si>
  <si>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</si>
  <si>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</si>
  <si>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</si>
  <si>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</si>
  <si>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</si>
  <si>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</si>
  <si>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</si>
  <si>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</si>
  <si>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</si>
  <si>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</si>
  <si>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</si>
  <si>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</si>
  <si>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</si>
  <si>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Довженко В.І</t>
  </si>
  <si>
    <t>Синя</t>
  </si>
  <si>
    <t>Салатна</t>
  </si>
  <si>
    <t>Слонова кость</t>
  </si>
  <si>
    <t>Бірюзова</t>
  </si>
  <si>
    <t>Червона</t>
  </si>
  <si>
    <t>Чорна</t>
  </si>
  <si>
    <t>Жовта</t>
  </si>
  <si>
    <t>Зелена</t>
  </si>
  <si>
    <t>Блакитна</t>
  </si>
  <si>
    <t>Сіра</t>
  </si>
  <si>
    <t>Жовто-коричнева</t>
  </si>
  <si>
    <t>Червоно-коричнева</t>
  </si>
  <si>
    <t>Бежева</t>
  </si>
  <si>
    <t>додаток №9</t>
  </si>
  <si>
    <t xml:space="preserve">Біла                        </t>
  </si>
  <si>
    <t>додаток №11</t>
  </si>
  <si>
    <t>Водоемульсійна - барба</t>
  </si>
  <si>
    <t>Колор - пігмент, лак, розчинник</t>
  </si>
  <si>
    <t>Інвентарь для поточного ремонту</t>
  </si>
  <si>
    <t>Кісточки для фарбування маленькі            (15,00 грн.)</t>
  </si>
  <si>
    <t>Кісточки для фарбування великі                   (25,00 грн.)</t>
  </si>
  <si>
    <t>Валіки маленькі  (25,00 грн.)</t>
  </si>
  <si>
    <t>Валіки великі (35,00 грн.)</t>
  </si>
  <si>
    <t>Лотки для фарби             (35,00 грн.)</t>
  </si>
  <si>
    <t>Щітки для родіаторів (25,00 грн.)</t>
  </si>
  <si>
    <t>Розподіл КЕКВ 2210 на  2017 рік</t>
  </si>
  <si>
    <t>Фарба (кг)</t>
  </si>
  <si>
    <t xml:space="preserve">Кісточки для фарбування середні   </t>
  </si>
  <si>
    <t>Валіки середні</t>
  </si>
  <si>
    <t>Хлібодарська ЗОШ I-IIІст.</t>
  </si>
  <si>
    <t>Хлібодарська ЗОШ I-IІIст.</t>
  </si>
  <si>
    <t>Темно - коричнева</t>
  </si>
  <si>
    <t>Шпатель (різний) (30,00 гнрн.)</t>
  </si>
  <si>
    <t>ВДВ (водоемульсіонка) (кг)=25.0 грн</t>
  </si>
  <si>
    <t>ВДВ (водоемульсіонка) фасадна (кг)=35,0</t>
  </si>
  <si>
    <t>Пігментв асортименті (сонячний,бірюзовий, олівковий)</t>
  </si>
  <si>
    <t>Розчинник = 30,0грн</t>
  </si>
  <si>
    <t>Колор в асорти.по 10 шт.кожен (пісочн.,персик.,жовт.,помаранч.)=35грн</t>
  </si>
  <si>
    <t>Синька ( 1\пач.) =55грн</t>
  </si>
  <si>
    <t>Щітки побілочні =55грн</t>
  </si>
  <si>
    <t>Малярна стрічко (рул.=60грн</t>
  </si>
  <si>
    <t>Лак ПФ=65грн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</si>
</sst>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7" fillId="0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3" sqref="AD33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8515625" style="9" customWidth="1"/>
    <col min="4" max="4" width="7.28125" style="9" customWidth="1"/>
    <col min="5" max="5" width="4.8515625" style="9" customWidth="1"/>
    <col min="6" max="6" width="7.28125" style="9" customWidth="1"/>
    <col min="7" max="7" width="5.28125" style="9" customWidth="1"/>
    <col min="8" max="8" width="6.7109375" style="9" customWidth="1"/>
    <col min="9" max="9" width="5.140625" style="9" customWidth="1"/>
    <col min="10" max="10" width="6.421875" style="9" customWidth="1"/>
    <col min="11" max="11" width="5.140625" style="9" customWidth="1"/>
    <col min="12" max="12" width="6.421875" style="9" customWidth="1"/>
    <col min="13" max="13" width="4.8515625" style="9" customWidth="1"/>
    <col min="14" max="14" width="6.421875" style="9" customWidth="1"/>
    <col min="15" max="15" width="4.8515625" style="9" customWidth="1"/>
    <col min="16" max="16" width="6.421875" style="9" customWidth="1"/>
    <col min="17" max="17" width="5.57421875" style="9" customWidth="1"/>
    <col min="18" max="18" width="6.8515625" style="9" customWidth="1"/>
    <col min="19" max="19" width="4.57421875" style="9" customWidth="1"/>
    <col min="20" max="20" width="5.57421875" style="9" customWidth="1"/>
    <col min="21" max="21" width="4.57421875" style="9" customWidth="1"/>
    <col min="22" max="22" width="5.57421875" style="9" customWidth="1"/>
    <col min="23" max="23" width="4.57421875" style="9" customWidth="1"/>
    <col min="24" max="24" width="5.421875" style="9" customWidth="1"/>
    <col min="25" max="25" width="4.57421875" style="9" hidden="1" customWidth="1"/>
    <col min="26" max="26" width="5.57421875" style="9" hidden="1" customWidth="1"/>
    <col min="27" max="27" width="10.57421875" style="9" customWidth="1"/>
  </cols>
  <sheetData>
    <row r="1" s="9" customFormat="1" ht="12.75">
      <c r="A1" s="15"/>
    </row>
    <row r="2" spans="1:27" s="9" customFormat="1" ht="13.5" customHeight="1">
      <c r="A2" s="34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s="9" customFormat="1" ht="17.25" customHeight="1">
      <c r="A3" s="41" t="s">
        <v>0</v>
      </c>
      <c r="B3" s="42" t="s">
        <v>1</v>
      </c>
      <c r="C3" s="37" t="s">
        <v>57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s="9" customFormat="1" ht="44.25" customHeight="1">
      <c r="A4" s="41"/>
      <c r="B4" s="42"/>
      <c r="C4" s="40" t="s">
        <v>58</v>
      </c>
      <c r="D4" s="40"/>
      <c r="E4" s="40" t="s">
        <v>66</v>
      </c>
      <c r="F4" s="40"/>
      <c r="G4" s="40" t="s">
        <v>59</v>
      </c>
      <c r="H4" s="40"/>
      <c r="I4" s="40" t="s">
        <v>60</v>
      </c>
      <c r="J4" s="40"/>
      <c r="K4" s="40" t="s">
        <v>67</v>
      </c>
      <c r="L4" s="40"/>
      <c r="M4" s="40" t="s">
        <v>61</v>
      </c>
      <c r="N4" s="40"/>
      <c r="O4" s="40" t="s">
        <v>71</v>
      </c>
      <c r="P4" s="40"/>
      <c r="Q4" s="40" t="s">
        <v>62</v>
      </c>
      <c r="R4" s="40"/>
      <c r="S4" s="40" t="s">
        <v>78</v>
      </c>
      <c r="T4" s="40"/>
      <c r="U4" s="40" t="s">
        <v>63</v>
      </c>
      <c r="V4" s="40"/>
      <c r="W4" s="40" t="s">
        <v>79</v>
      </c>
      <c r="X4" s="40"/>
      <c r="Y4" s="40"/>
      <c r="Z4" s="40"/>
      <c r="AA4" s="1" t="s">
        <v>2</v>
      </c>
    </row>
    <row r="5" spans="1:27" s="9" customFormat="1" ht="1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1" t="s">
        <v>5</v>
      </c>
    </row>
    <row r="6" spans="1:27" s="9" customFormat="1" ht="14.25" customHeight="1">
      <c r="A6" s="3">
        <v>1</v>
      </c>
      <c r="B6" s="4" t="s">
        <v>6</v>
      </c>
      <c r="C6" s="5">
        <v>2</v>
      </c>
      <c r="D6" s="7">
        <f aca="true" t="shared" si="0" ref="D6:D35">C6*15</f>
        <v>30</v>
      </c>
      <c r="E6" s="5">
        <v>1</v>
      </c>
      <c r="F6" s="7">
        <f aca="true" t="shared" si="1" ref="F6:F35">E6*20</f>
        <v>20</v>
      </c>
      <c r="G6" s="5">
        <v>1</v>
      </c>
      <c r="H6" s="7">
        <f aca="true" t="shared" si="2" ref="H6:H35">G6*25</f>
        <v>25</v>
      </c>
      <c r="I6" s="5">
        <v>1</v>
      </c>
      <c r="J6" s="7">
        <f aca="true" t="shared" si="3" ref="J6:J35">I6*25</f>
        <v>25</v>
      </c>
      <c r="K6" s="5">
        <v>1</v>
      </c>
      <c r="L6" s="7">
        <f aca="true" t="shared" si="4" ref="L6:L37">K6*30</f>
        <v>30</v>
      </c>
      <c r="M6" s="5">
        <v>1</v>
      </c>
      <c r="N6" s="7">
        <f aca="true" t="shared" si="5" ref="N6:N35">M6*35</f>
        <v>35</v>
      </c>
      <c r="O6" s="7">
        <v>2</v>
      </c>
      <c r="P6" s="7">
        <f aca="true" t="shared" si="6" ref="P6:P35">O6*35</f>
        <v>70</v>
      </c>
      <c r="Q6" s="7">
        <v>1</v>
      </c>
      <c r="R6" s="7">
        <f aca="true" t="shared" si="7" ref="R6:R35">Q6*55</f>
        <v>55</v>
      </c>
      <c r="S6" s="7"/>
      <c r="T6" s="7">
        <f aca="true" t="shared" si="8" ref="T6:T35">S6*55</f>
        <v>0</v>
      </c>
      <c r="U6" s="7"/>
      <c r="V6" s="7">
        <f aca="true" t="shared" si="9" ref="V6:V35">U6*25</f>
        <v>0</v>
      </c>
      <c r="W6" s="7">
        <v>1</v>
      </c>
      <c r="X6" s="7">
        <f aca="true" t="shared" si="10" ref="X6:X35">W6*60</f>
        <v>60</v>
      </c>
      <c r="Y6" s="7"/>
      <c r="Z6" s="6"/>
      <c r="AA6" s="33">
        <f aca="true" t="shared" si="11" ref="AA6:AA37">X6+V6+T6+R6+P6+N6+L6+J6+H6+F6+D6</f>
        <v>350</v>
      </c>
    </row>
    <row r="7" spans="1:27" s="9" customFormat="1" ht="14.25" customHeight="1">
      <c r="A7" s="3">
        <v>2</v>
      </c>
      <c r="B7" s="4" t="s">
        <v>7</v>
      </c>
      <c r="C7" s="5">
        <v>2</v>
      </c>
      <c r="D7" s="7">
        <f t="shared" si="0"/>
        <v>30</v>
      </c>
      <c r="E7" s="5">
        <v>8</v>
      </c>
      <c r="F7" s="7">
        <f t="shared" si="1"/>
        <v>160</v>
      </c>
      <c r="G7" s="5">
        <v>2</v>
      </c>
      <c r="H7" s="7">
        <f t="shared" si="2"/>
        <v>50</v>
      </c>
      <c r="I7" s="5">
        <v>1</v>
      </c>
      <c r="J7" s="7">
        <f t="shared" si="3"/>
        <v>25</v>
      </c>
      <c r="K7" s="5">
        <v>7</v>
      </c>
      <c r="L7" s="7">
        <f t="shared" si="4"/>
        <v>210</v>
      </c>
      <c r="M7" s="5">
        <v>2</v>
      </c>
      <c r="N7" s="7">
        <f t="shared" si="5"/>
        <v>70</v>
      </c>
      <c r="O7" s="7">
        <v>2</v>
      </c>
      <c r="P7" s="7">
        <f t="shared" si="6"/>
        <v>70</v>
      </c>
      <c r="Q7" s="7">
        <v>8</v>
      </c>
      <c r="R7" s="7">
        <f t="shared" si="7"/>
        <v>440</v>
      </c>
      <c r="S7" s="7"/>
      <c r="T7" s="7">
        <f t="shared" si="8"/>
        <v>0</v>
      </c>
      <c r="U7" s="7"/>
      <c r="V7" s="7">
        <f t="shared" si="9"/>
        <v>0</v>
      </c>
      <c r="W7" s="7">
        <v>5</v>
      </c>
      <c r="X7" s="7">
        <f t="shared" si="10"/>
        <v>300</v>
      </c>
      <c r="Y7" s="7"/>
      <c r="Z7" s="6"/>
      <c r="AA7" s="33">
        <f t="shared" si="11"/>
        <v>1355</v>
      </c>
    </row>
    <row r="8" spans="1:27" s="9" customFormat="1" ht="14.25" customHeight="1">
      <c r="A8" s="3">
        <v>3</v>
      </c>
      <c r="B8" s="4" t="s">
        <v>8</v>
      </c>
      <c r="C8" s="5">
        <v>5</v>
      </c>
      <c r="D8" s="7">
        <f t="shared" si="0"/>
        <v>75</v>
      </c>
      <c r="E8" s="5">
        <v>5</v>
      </c>
      <c r="F8" s="7">
        <f t="shared" si="1"/>
        <v>100</v>
      </c>
      <c r="G8" s="5">
        <v>5</v>
      </c>
      <c r="H8" s="7">
        <f t="shared" si="2"/>
        <v>125</v>
      </c>
      <c r="I8" s="5">
        <v>1</v>
      </c>
      <c r="J8" s="7">
        <f t="shared" si="3"/>
        <v>25</v>
      </c>
      <c r="K8" s="5">
        <v>1</v>
      </c>
      <c r="L8" s="7">
        <f t="shared" si="4"/>
        <v>30</v>
      </c>
      <c r="M8" s="5">
        <v>2</v>
      </c>
      <c r="N8" s="7">
        <f t="shared" si="5"/>
        <v>70</v>
      </c>
      <c r="O8" s="7">
        <v>2</v>
      </c>
      <c r="P8" s="7">
        <f t="shared" si="6"/>
        <v>70</v>
      </c>
      <c r="Q8" s="7">
        <v>3</v>
      </c>
      <c r="R8" s="7">
        <f t="shared" si="7"/>
        <v>165</v>
      </c>
      <c r="S8" s="7"/>
      <c r="T8" s="7">
        <f t="shared" si="8"/>
        <v>0</v>
      </c>
      <c r="U8" s="7"/>
      <c r="V8" s="7">
        <f t="shared" si="9"/>
        <v>0</v>
      </c>
      <c r="W8" s="7">
        <v>5</v>
      </c>
      <c r="X8" s="7">
        <f t="shared" si="10"/>
        <v>300</v>
      </c>
      <c r="Y8" s="7"/>
      <c r="Z8" s="6"/>
      <c r="AA8" s="33">
        <f t="shared" si="11"/>
        <v>960</v>
      </c>
    </row>
    <row r="9" spans="1:27" s="9" customFormat="1" ht="14.25" customHeight="1">
      <c r="A9" s="3">
        <v>4</v>
      </c>
      <c r="B9" s="4" t="s">
        <v>9</v>
      </c>
      <c r="C9" s="5">
        <v>5</v>
      </c>
      <c r="D9" s="7">
        <f t="shared" si="0"/>
        <v>75</v>
      </c>
      <c r="E9" s="5">
        <v>10</v>
      </c>
      <c r="F9" s="7">
        <f t="shared" si="1"/>
        <v>200</v>
      </c>
      <c r="G9" s="5">
        <v>5</v>
      </c>
      <c r="H9" s="7">
        <f t="shared" si="2"/>
        <v>125</v>
      </c>
      <c r="I9" s="5">
        <v>4</v>
      </c>
      <c r="J9" s="7">
        <f t="shared" si="3"/>
        <v>100</v>
      </c>
      <c r="K9" s="5">
        <v>4</v>
      </c>
      <c r="L9" s="7">
        <f t="shared" si="4"/>
        <v>120</v>
      </c>
      <c r="M9" s="5">
        <v>5</v>
      </c>
      <c r="N9" s="7">
        <f t="shared" si="5"/>
        <v>175</v>
      </c>
      <c r="O9" s="7">
        <v>2</v>
      </c>
      <c r="P9" s="7">
        <f t="shared" si="6"/>
        <v>70</v>
      </c>
      <c r="Q9" s="7">
        <v>3</v>
      </c>
      <c r="R9" s="7">
        <f t="shared" si="7"/>
        <v>165</v>
      </c>
      <c r="S9" s="7">
        <v>5</v>
      </c>
      <c r="T9" s="7">
        <f t="shared" si="8"/>
        <v>275</v>
      </c>
      <c r="U9" s="7"/>
      <c r="V9" s="7">
        <f t="shared" si="9"/>
        <v>0</v>
      </c>
      <c r="W9" s="7">
        <v>5</v>
      </c>
      <c r="X9" s="7">
        <f t="shared" si="10"/>
        <v>300</v>
      </c>
      <c r="Y9" s="7"/>
      <c r="Z9" s="6"/>
      <c r="AA9" s="33">
        <f t="shared" si="11"/>
        <v>1605</v>
      </c>
    </row>
    <row r="10" spans="1:27" s="9" customFormat="1" ht="14.25" customHeight="1">
      <c r="A10" s="3">
        <v>5</v>
      </c>
      <c r="B10" s="4" t="s">
        <v>10</v>
      </c>
      <c r="C10" s="5">
        <v>2</v>
      </c>
      <c r="D10" s="7">
        <f t="shared" si="0"/>
        <v>30</v>
      </c>
      <c r="E10" s="5">
        <v>4</v>
      </c>
      <c r="F10" s="7">
        <f t="shared" si="1"/>
        <v>80</v>
      </c>
      <c r="G10" s="5">
        <v>2</v>
      </c>
      <c r="H10" s="7">
        <f t="shared" si="2"/>
        <v>50</v>
      </c>
      <c r="I10" s="5">
        <v>3</v>
      </c>
      <c r="J10" s="7">
        <f t="shared" si="3"/>
        <v>75</v>
      </c>
      <c r="K10" s="5">
        <v>2</v>
      </c>
      <c r="L10" s="7">
        <f t="shared" si="4"/>
        <v>60</v>
      </c>
      <c r="M10" s="5">
        <v>2</v>
      </c>
      <c r="N10" s="7">
        <f t="shared" si="5"/>
        <v>70</v>
      </c>
      <c r="O10" s="7">
        <v>2</v>
      </c>
      <c r="P10" s="7">
        <f t="shared" si="6"/>
        <v>70</v>
      </c>
      <c r="Q10" s="7">
        <v>3</v>
      </c>
      <c r="R10" s="7">
        <f t="shared" si="7"/>
        <v>165</v>
      </c>
      <c r="S10" s="7">
        <v>4</v>
      </c>
      <c r="T10" s="7">
        <f t="shared" si="8"/>
        <v>220</v>
      </c>
      <c r="U10" s="7">
        <v>2</v>
      </c>
      <c r="V10" s="7">
        <f t="shared" si="9"/>
        <v>50</v>
      </c>
      <c r="W10" s="7">
        <v>5</v>
      </c>
      <c r="X10" s="7">
        <f t="shared" si="10"/>
        <v>300</v>
      </c>
      <c r="Y10" s="7"/>
      <c r="Z10" s="6"/>
      <c r="AA10" s="33">
        <f t="shared" si="11"/>
        <v>1170</v>
      </c>
    </row>
    <row r="11" spans="1:27" s="9" customFormat="1" ht="14.25" customHeight="1">
      <c r="A11" s="3">
        <v>6</v>
      </c>
      <c r="B11" s="4" t="s">
        <v>11</v>
      </c>
      <c r="C11" s="5">
        <v>4</v>
      </c>
      <c r="D11" s="7">
        <f t="shared" si="0"/>
        <v>60</v>
      </c>
      <c r="E11" s="5">
        <v>15</v>
      </c>
      <c r="F11" s="7">
        <f t="shared" si="1"/>
        <v>300</v>
      </c>
      <c r="G11" s="5">
        <v>5</v>
      </c>
      <c r="H11" s="7">
        <f t="shared" si="2"/>
        <v>125</v>
      </c>
      <c r="I11" s="5">
        <v>6</v>
      </c>
      <c r="J11" s="7">
        <f t="shared" si="3"/>
        <v>150</v>
      </c>
      <c r="K11" s="5">
        <v>2</v>
      </c>
      <c r="L11" s="7">
        <f t="shared" si="4"/>
        <v>60</v>
      </c>
      <c r="M11" s="5">
        <v>6</v>
      </c>
      <c r="N11" s="7">
        <f t="shared" si="5"/>
        <v>210</v>
      </c>
      <c r="O11" s="7">
        <v>2</v>
      </c>
      <c r="P11" s="7">
        <f t="shared" si="6"/>
        <v>70</v>
      </c>
      <c r="Q11" s="7">
        <v>3</v>
      </c>
      <c r="R11" s="7">
        <f t="shared" si="7"/>
        <v>165</v>
      </c>
      <c r="S11" s="7">
        <v>6</v>
      </c>
      <c r="T11" s="7">
        <f t="shared" si="8"/>
        <v>330</v>
      </c>
      <c r="U11" s="7"/>
      <c r="V11" s="7">
        <f t="shared" si="9"/>
        <v>0</v>
      </c>
      <c r="W11" s="7">
        <v>5</v>
      </c>
      <c r="X11" s="7">
        <f t="shared" si="10"/>
        <v>300</v>
      </c>
      <c r="Y11" s="7"/>
      <c r="Z11" s="6"/>
      <c r="AA11" s="33">
        <f t="shared" si="11"/>
        <v>1770</v>
      </c>
    </row>
    <row r="12" spans="1:27" s="9" customFormat="1" ht="14.25" customHeight="1">
      <c r="A12" s="3">
        <v>7</v>
      </c>
      <c r="B12" s="4" t="s">
        <v>12</v>
      </c>
      <c r="C12" s="5">
        <v>10</v>
      </c>
      <c r="D12" s="7">
        <f t="shared" si="0"/>
        <v>150</v>
      </c>
      <c r="E12" s="5">
        <v>10</v>
      </c>
      <c r="F12" s="7">
        <f t="shared" si="1"/>
        <v>200</v>
      </c>
      <c r="G12" s="5">
        <v>5</v>
      </c>
      <c r="H12" s="7">
        <f t="shared" si="2"/>
        <v>125</v>
      </c>
      <c r="I12" s="5">
        <v>4</v>
      </c>
      <c r="J12" s="7">
        <f t="shared" si="3"/>
        <v>100</v>
      </c>
      <c r="K12" s="5">
        <v>4</v>
      </c>
      <c r="L12" s="7">
        <f t="shared" si="4"/>
        <v>120</v>
      </c>
      <c r="M12" s="5">
        <v>6</v>
      </c>
      <c r="N12" s="7">
        <f t="shared" si="5"/>
        <v>210</v>
      </c>
      <c r="O12" s="7">
        <v>2</v>
      </c>
      <c r="P12" s="7">
        <f t="shared" si="6"/>
        <v>70</v>
      </c>
      <c r="Q12" s="7">
        <v>3</v>
      </c>
      <c r="R12" s="7">
        <f t="shared" si="7"/>
        <v>165</v>
      </c>
      <c r="S12" s="7">
        <v>10</v>
      </c>
      <c r="T12" s="7">
        <f t="shared" si="8"/>
        <v>550</v>
      </c>
      <c r="U12" s="7"/>
      <c r="V12" s="7">
        <f t="shared" si="9"/>
        <v>0</v>
      </c>
      <c r="W12" s="7">
        <v>5</v>
      </c>
      <c r="X12" s="7">
        <f t="shared" si="10"/>
        <v>300</v>
      </c>
      <c r="Y12" s="7"/>
      <c r="Z12" s="6"/>
      <c r="AA12" s="33">
        <f t="shared" si="11"/>
        <v>1990</v>
      </c>
    </row>
    <row r="13" spans="1:27" s="9" customFormat="1" ht="14.25" customHeight="1">
      <c r="A13" s="3">
        <v>8</v>
      </c>
      <c r="B13" s="4" t="s">
        <v>13</v>
      </c>
      <c r="C13" s="5">
        <v>4</v>
      </c>
      <c r="D13" s="7">
        <f t="shared" si="0"/>
        <v>60</v>
      </c>
      <c r="E13" s="5">
        <v>10</v>
      </c>
      <c r="F13" s="7">
        <f t="shared" si="1"/>
        <v>200</v>
      </c>
      <c r="G13" s="5">
        <v>6</v>
      </c>
      <c r="H13" s="7">
        <f t="shared" si="2"/>
        <v>150</v>
      </c>
      <c r="I13" s="5">
        <v>2</v>
      </c>
      <c r="J13" s="7">
        <f t="shared" si="3"/>
        <v>50</v>
      </c>
      <c r="K13" s="5">
        <v>6</v>
      </c>
      <c r="L13" s="7">
        <f t="shared" si="4"/>
        <v>180</v>
      </c>
      <c r="M13" s="5">
        <v>2</v>
      </c>
      <c r="N13" s="7">
        <f t="shared" si="5"/>
        <v>70</v>
      </c>
      <c r="O13" s="7">
        <v>2</v>
      </c>
      <c r="P13" s="7">
        <f t="shared" si="6"/>
        <v>70</v>
      </c>
      <c r="Q13" s="7">
        <v>3</v>
      </c>
      <c r="R13" s="7">
        <f t="shared" si="7"/>
        <v>165</v>
      </c>
      <c r="S13" s="7"/>
      <c r="T13" s="7">
        <f t="shared" si="8"/>
        <v>0</v>
      </c>
      <c r="U13" s="7"/>
      <c r="V13" s="7">
        <f t="shared" si="9"/>
        <v>0</v>
      </c>
      <c r="W13" s="7">
        <v>5</v>
      </c>
      <c r="X13" s="7">
        <f t="shared" si="10"/>
        <v>300</v>
      </c>
      <c r="Y13" s="7"/>
      <c r="Z13" s="6"/>
      <c r="AA13" s="33">
        <f t="shared" si="11"/>
        <v>1245</v>
      </c>
    </row>
    <row r="14" spans="1:27" s="9" customFormat="1" ht="14.25" customHeight="1">
      <c r="A14" s="3">
        <v>9</v>
      </c>
      <c r="B14" s="4" t="s">
        <v>14</v>
      </c>
      <c r="C14" s="5">
        <v>5</v>
      </c>
      <c r="D14" s="7">
        <f t="shared" si="0"/>
        <v>75</v>
      </c>
      <c r="E14" s="5">
        <v>5</v>
      </c>
      <c r="F14" s="7">
        <f t="shared" si="1"/>
        <v>100</v>
      </c>
      <c r="G14" s="5">
        <v>5</v>
      </c>
      <c r="H14" s="7">
        <f t="shared" si="2"/>
        <v>125</v>
      </c>
      <c r="I14" s="5">
        <v>2</v>
      </c>
      <c r="J14" s="7">
        <f t="shared" si="3"/>
        <v>50</v>
      </c>
      <c r="K14" s="5">
        <v>2</v>
      </c>
      <c r="L14" s="7">
        <f t="shared" si="4"/>
        <v>60</v>
      </c>
      <c r="M14" s="5">
        <v>2</v>
      </c>
      <c r="N14" s="7">
        <f t="shared" si="5"/>
        <v>70</v>
      </c>
      <c r="O14" s="7">
        <v>2</v>
      </c>
      <c r="P14" s="7">
        <f t="shared" si="6"/>
        <v>70</v>
      </c>
      <c r="Q14" s="7">
        <v>3</v>
      </c>
      <c r="R14" s="7">
        <f t="shared" si="7"/>
        <v>165</v>
      </c>
      <c r="S14" s="7"/>
      <c r="T14" s="7">
        <f t="shared" si="8"/>
        <v>0</v>
      </c>
      <c r="U14" s="7"/>
      <c r="V14" s="7">
        <f t="shared" si="9"/>
        <v>0</v>
      </c>
      <c r="W14" s="7">
        <v>5</v>
      </c>
      <c r="X14" s="7">
        <f t="shared" si="10"/>
        <v>300</v>
      </c>
      <c r="Y14" s="7"/>
      <c r="Z14" s="6"/>
      <c r="AA14" s="33">
        <f t="shared" si="11"/>
        <v>1015</v>
      </c>
    </row>
    <row r="15" spans="1:27" s="9" customFormat="1" ht="14.25" customHeight="1">
      <c r="A15" s="3">
        <v>10</v>
      </c>
      <c r="B15" s="4" t="s">
        <v>15</v>
      </c>
      <c r="C15" s="5">
        <v>4</v>
      </c>
      <c r="D15" s="7">
        <f t="shared" si="0"/>
        <v>60</v>
      </c>
      <c r="E15" s="5">
        <v>4</v>
      </c>
      <c r="F15" s="7">
        <f t="shared" si="1"/>
        <v>80</v>
      </c>
      <c r="G15" s="5">
        <v>4</v>
      </c>
      <c r="H15" s="7">
        <f t="shared" si="2"/>
        <v>100</v>
      </c>
      <c r="I15" s="5">
        <v>2</v>
      </c>
      <c r="J15" s="7">
        <f t="shared" si="3"/>
        <v>50</v>
      </c>
      <c r="K15" s="5">
        <v>8</v>
      </c>
      <c r="L15" s="7">
        <f t="shared" si="4"/>
        <v>240</v>
      </c>
      <c r="M15" s="5">
        <v>6</v>
      </c>
      <c r="N15" s="7">
        <f t="shared" si="5"/>
        <v>210</v>
      </c>
      <c r="O15" s="7">
        <v>2</v>
      </c>
      <c r="P15" s="7">
        <f t="shared" si="6"/>
        <v>70</v>
      </c>
      <c r="Q15" s="7">
        <v>3</v>
      </c>
      <c r="R15" s="7">
        <f t="shared" si="7"/>
        <v>165</v>
      </c>
      <c r="S15" s="7">
        <v>8</v>
      </c>
      <c r="T15" s="7">
        <f t="shared" si="8"/>
        <v>440</v>
      </c>
      <c r="U15" s="7"/>
      <c r="V15" s="7">
        <f t="shared" si="9"/>
        <v>0</v>
      </c>
      <c r="W15" s="7">
        <v>5</v>
      </c>
      <c r="X15" s="7">
        <f t="shared" si="10"/>
        <v>300</v>
      </c>
      <c r="Y15" s="7"/>
      <c r="Z15" s="6"/>
      <c r="AA15" s="33">
        <f t="shared" si="11"/>
        <v>1715</v>
      </c>
    </row>
    <row r="16" spans="1:27" s="9" customFormat="1" ht="14.25" customHeight="1">
      <c r="A16" s="3">
        <v>11</v>
      </c>
      <c r="B16" s="4" t="s">
        <v>16</v>
      </c>
      <c r="C16" s="5">
        <v>5</v>
      </c>
      <c r="D16" s="7">
        <f t="shared" si="0"/>
        <v>75</v>
      </c>
      <c r="E16" s="5">
        <v>5</v>
      </c>
      <c r="F16" s="7">
        <f t="shared" si="1"/>
        <v>100</v>
      </c>
      <c r="G16" s="5">
        <v>5</v>
      </c>
      <c r="H16" s="7">
        <f t="shared" si="2"/>
        <v>125</v>
      </c>
      <c r="I16" s="5">
        <v>5</v>
      </c>
      <c r="J16" s="7">
        <f t="shared" si="3"/>
        <v>125</v>
      </c>
      <c r="K16" s="5">
        <v>5</v>
      </c>
      <c r="L16" s="7">
        <f t="shared" si="4"/>
        <v>150</v>
      </c>
      <c r="M16" s="5">
        <v>5</v>
      </c>
      <c r="N16" s="7">
        <f t="shared" si="5"/>
        <v>175</v>
      </c>
      <c r="O16" s="7">
        <v>2</v>
      </c>
      <c r="P16" s="7">
        <f t="shared" si="6"/>
        <v>70</v>
      </c>
      <c r="Q16" s="7">
        <v>5</v>
      </c>
      <c r="R16" s="7">
        <f t="shared" si="7"/>
        <v>275</v>
      </c>
      <c r="S16" s="7"/>
      <c r="T16" s="7">
        <f t="shared" si="8"/>
        <v>0</v>
      </c>
      <c r="U16" s="7"/>
      <c r="V16" s="7">
        <f t="shared" si="9"/>
        <v>0</v>
      </c>
      <c r="W16" s="7">
        <v>5</v>
      </c>
      <c r="X16" s="7">
        <f t="shared" si="10"/>
        <v>300</v>
      </c>
      <c r="Y16" s="7"/>
      <c r="Z16" s="6"/>
      <c r="AA16" s="33">
        <f t="shared" si="11"/>
        <v>1395</v>
      </c>
    </row>
    <row r="17" spans="1:27" s="9" customFormat="1" ht="14.25" customHeight="1">
      <c r="A17" s="3">
        <v>12</v>
      </c>
      <c r="B17" s="4" t="s">
        <v>17</v>
      </c>
      <c r="C17" s="5">
        <v>5</v>
      </c>
      <c r="D17" s="7">
        <f t="shared" si="0"/>
        <v>75</v>
      </c>
      <c r="E17" s="5">
        <v>5</v>
      </c>
      <c r="F17" s="7">
        <f t="shared" si="1"/>
        <v>100</v>
      </c>
      <c r="G17" s="5">
        <v>5</v>
      </c>
      <c r="H17" s="7">
        <f t="shared" si="2"/>
        <v>125</v>
      </c>
      <c r="I17" s="5">
        <v>2</v>
      </c>
      <c r="J17" s="7">
        <f t="shared" si="3"/>
        <v>50</v>
      </c>
      <c r="K17" s="5">
        <v>2</v>
      </c>
      <c r="L17" s="7">
        <f t="shared" si="4"/>
        <v>60</v>
      </c>
      <c r="M17" s="5">
        <v>5</v>
      </c>
      <c r="N17" s="7">
        <f t="shared" si="5"/>
        <v>175</v>
      </c>
      <c r="O17" s="7">
        <v>2</v>
      </c>
      <c r="P17" s="7">
        <f t="shared" si="6"/>
        <v>70</v>
      </c>
      <c r="Q17" s="7">
        <v>5</v>
      </c>
      <c r="R17" s="7">
        <f t="shared" si="7"/>
        <v>275</v>
      </c>
      <c r="S17" s="7"/>
      <c r="T17" s="7">
        <f t="shared" si="8"/>
        <v>0</v>
      </c>
      <c r="U17" s="7"/>
      <c r="V17" s="7">
        <f t="shared" si="9"/>
        <v>0</v>
      </c>
      <c r="W17" s="7">
        <v>5</v>
      </c>
      <c r="X17" s="7">
        <f t="shared" si="10"/>
        <v>300</v>
      </c>
      <c r="Y17" s="7"/>
      <c r="Z17" s="6"/>
      <c r="AA17" s="33">
        <f t="shared" si="11"/>
        <v>1230</v>
      </c>
    </row>
    <row r="18" spans="1:27" s="9" customFormat="1" ht="14.25" customHeight="1">
      <c r="A18" s="3">
        <v>13</v>
      </c>
      <c r="B18" s="4" t="s">
        <v>18</v>
      </c>
      <c r="C18" s="5">
        <v>10</v>
      </c>
      <c r="D18" s="7">
        <f t="shared" si="0"/>
        <v>150</v>
      </c>
      <c r="E18" s="5">
        <v>5</v>
      </c>
      <c r="F18" s="7">
        <f t="shared" si="1"/>
        <v>100</v>
      </c>
      <c r="G18" s="5">
        <v>10</v>
      </c>
      <c r="H18" s="7">
        <f t="shared" si="2"/>
        <v>250</v>
      </c>
      <c r="I18" s="5">
        <v>5</v>
      </c>
      <c r="J18" s="7">
        <f t="shared" si="3"/>
        <v>125</v>
      </c>
      <c r="K18" s="5">
        <v>2</v>
      </c>
      <c r="L18" s="7">
        <f t="shared" si="4"/>
        <v>60</v>
      </c>
      <c r="M18" s="5">
        <v>8</v>
      </c>
      <c r="N18" s="7">
        <f t="shared" si="5"/>
        <v>280</v>
      </c>
      <c r="O18" s="7">
        <v>2</v>
      </c>
      <c r="P18" s="7">
        <f t="shared" si="6"/>
        <v>70</v>
      </c>
      <c r="Q18" s="7">
        <v>5</v>
      </c>
      <c r="R18" s="7">
        <f t="shared" si="7"/>
        <v>275</v>
      </c>
      <c r="S18" s="7"/>
      <c r="T18" s="7">
        <f t="shared" si="8"/>
        <v>0</v>
      </c>
      <c r="U18" s="7"/>
      <c r="V18" s="7">
        <f t="shared" si="9"/>
        <v>0</v>
      </c>
      <c r="W18" s="7">
        <v>5</v>
      </c>
      <c r="X18" s="7">
        <f t="shared" si="10"/>
        <v>300</v>
      </c>
      <c r="Y18" s="7"/>
      <c r="Z18" s="6"/>
      <c r="AA18" s="33">
        <f t="shared" si="11"/>
        <v>1610</v>
      </c>
    </row>
    <row r="19" spans="1:27" s="9" customFormat="1" ht="14.25" customHeight="1">
      <c r="A19" s="3">
        <v>14</v>
      </c>
      <c r="B19" s="4" t="s">
        <v>19</v>
      </c>
      <c r="C19" s="5">
        <v>10</v>
      </c>
      <c r="D19" s="7">
        <f t="shared" si="0"/>
        <v>150</v>
      </c>
      <c r="E19" s="5">
        <v>5</v>
      </c>
      <c r="F19" s="7">
        <f t="shared" si="1"/>
        <v>100</v>
      </c>
      <c r="G19" s="5">
        <v>5</v>
      </c>
      <c r="H19" s="7">
        <f t="shared" si="2"/>
        <v>125</v>
      </c>
      <c r="I19" s="5">
        <v>2</v>
      </c>
      <c r="J19" s="7">
        <f t="shared" si="3"/>
        <v>50</v>
      </c>
      <c r="K19" s="5">
        <v>2</v>
      </c>
      <c r="L19" s="7">
        <f t="shared" si="4"/>
        <v>60</v>
      </c>
      <c r="M19" s="5">
        <v>5</v>
      </c>
      <c r="N19" s="7">
        <f t="shared" si="5"/>
        <v>175</v>
      </c>
      <c r="O19" s="7">
        <v>2</v>
      </c>
      <c r="P19" s="7">
        <f t="shared" si="6"/>
        <v>70</v>
      </c>
      <c r="Q19" s="7">
        <v>5</v>
      </c>
      <c r="R19" s="7">
        <f t="shared" si="7"/>
        <v>275</v>
      </c>
      <c r="S19" s="7"/>
      <c r="T19" s="7">
        <f t="shared" si="8"/>
        <v>0</v>
      </c>
      <c r="U19" s="7"/>
      <c r="V19" s="7">
        <f t="shared" si="9"/>
        <v>0</v>
      </c>
      <c r="W19" s="7">
        <v>5</v>
      </c>
      <c r="X19" s="7">
        <f t="shared" si="10"/>
        <v>300</v>
      </c>
      <c r="Y19" s="7"/>
      <c r="Z19" s="6"/>
      <c r="AA19" s="33">
        <f t="shared" si="11"/>
        <v>1305</v>
      </c>
    </row>
    <row r="20" spans="1:27" s="9" customFormat="1" ht="14.25" customHeight="1">
      <c r="A20" s="3">
        <v>15</v>
      </c>
      <c r="B20" s="4" t="s">
        <v>20</v>
      </c>
      <c r="C20" s="5">
        <v>5</v>
      </c>
      <c r="D20" s="7">
        <f t="shared" si="0"/>
        <v>75</v>
      </c>
      <c r="E20" s="5">
        <v>10</v>
      </c>
      <c r="F20" s="7">
        <f t="shared" si="1"/>
        <v>200</v>
      </c>
      <c r="G20" s="5">
        <v>5</v>
      </c>
      <c r="H20" s="7">
        <f t="shared" si="2"/>
        <v>125</v>
      </c>
      <c r="I20" s="5">
        <v>2</v>
      </c>
      <c r="J20" s="7">
        <f t="shared" si="3"/>
        <v>50</v>
      </c>
      <c r="K20" s="5">
        <v>2</v>
      </c>
      <c r="L20" s="7">
        <f t="shared" si="4"/>
        <v>60</v>
      </c>
      <c r="M20" s="5">
        <v>5</v>
      </c>
      <c r="N20" s="7">
        <f t="shared" si="5"/>
        <v>175</v>
      </c>
      <c r="O20" s="7">
        <v>2</v>
      </c>
      <c r="P20" s="7">
        <f t="shared" si="6"/>
        <v>70</v>
      </c>
      <c r="Q20" s="7">
        <v>5</v>
      </c>
      <c r="R20" s="7">
        <f t="shared" si="7"/>
        <v>275</v>
      </c>
      <c r="S20" s="7">
        <v>6</v>
      </c>
      <c r="T20" s="7">
        <f t="shared" si="8"/>
        <v>330</v>
      </c>
      <c r="U20" s="7"/>
      <c r="V20" s="7">
        <f t="shared" si="9"/>
        <v>0</v>
      </c>
      <c r="W20" s="7">
        <v>5</v>
      </c>
      <c r="X20" s="7">
        <f t="shared" si="10"/>
        <v>300</v>
      </c>
      <c r="Y20" s="7"/>
      <c r="Z20" s="6"/>
      <c r="AA20" s="33">
        <f t="shared" si="11"/>
        <v>1660</v>
      </c>
    </row>
    <row r="21" spans="1:27" s="9" customFormat="1" ht="14.25" customHeight="1">
      <c r="A21" s="3">
        <v>16</v>
      </c>
      <c r="B21" s="4" t="s">
        <v>21</v>
      </c>
      <c r="C21" s="5">
        <v>10</v>
      </c>
      <c r="D21" s="7">
        <f t="shared" si="0"/>
        <v>150</v>
      </c>
      <c r="E21" s="5">
        <v>10</v>
      </c>
      <c r="F21" s="7">
        <f t="shared" si="1"/>
        <v>200</v>
      </c>
      <c r="G21" s="5">
        <v>10</v>
      </c>
      <c r="H21" s="7">
        <f t="shared" si="2"/>
        <v>250</v>
      </c>
      <c r="I21" s="5">
        <v>5</v>
      </c>
      <c r="J21" s="7">
        <f t="shared" si="3"/>
        <v>125</v>
      </c>
      <c r="K21" s="5">
        <v>5</v>
      </c>
      <c r="L21" s="7">
        <f t="shared" si="4"/>
        <v>150</v>
      </c>
      <c r="M21" s="5">
        <v>10</v>
      </c>
      <c r="N21" s="7">
        <f t="shared" si="5"/>
        <v>350</v>
      </c>
      <c r="O21" s="7">
        <v>2</v>
      </c>
      <c r="P21" s="7">
        <f t="shared" si="6"/>
        <v>70</v>
      </c>
      <c r="Q21" s="7">
        <v>2</v>
      </c>
      <c r="R21" s="7">
        <f t="shared" si="7"/>
        <v>110</v>
      </c>
      <c r="S21" s="7">
        <v>10</v>
      </c>
      <c r="T21" s="7">
        <f t="shared" si="8"/>
        <v>550</v>
      </c>
      <c r="U21" s="7"/>
      <c r="V21" s="7">
        <f t="shared" si="9"/>
        <v>0</v>
      </c>
      <c r="W21" s="7">
        <v>5</v>
      </c>
      <c r="X21" s="7">
        <f t="shared" si="10"/>
        <v>300</v>
      </c>
      <c r="Y21" s="7"/>
      <c r="Z21" s="6"/>
      <c r="AA21" s="33">
        <f t="shared" si="11"/>
        <v>2255</v>
      </c>
    </row>
    <row r="22" spans="1:27" s="9" customFormat="1" ht="14.25" customHeight="1">
      <c r="A22" s="3">
        <v>17</v>
      </c>
      <c r="B22" s="4" t="s">
        <v>22</v>
      </c>
      <c r="C22" s="5">
        <v>5</v>
      </c>
      <c r="D22" s="7">
        <f t="shared" si="0"/>
        <v>75</v>
      </c>
      <c r="E22" s="5">
        <v>10</v>
      </c>
      <c r="F22" s="7">
        <f t="shared" si="1"/>
        <v>200</v>
      </c>
      <c r="G22" s="5">
        <v>10</v>
      </c>
      <c r="H22" s="7">
        <f t="shared" si="2"/>
        <v>250</v>
      </c>
      <c r="I22" s="5">
        <v>2</v>
      </c>
      <c r="J22" s="7">
        <f t="shared" si="3"/>
        <v>50</v>
      </c>
      <c r="K22" s="5">
        <v>10</v>
      </c>
      <c r="L22" s="7">
        <f t="shared" si="4"/>
        <v>300</v>
      </c>
      <c r="M22" s="5">
        <v>10</v>
      </c>
      <c r="N22" s="7">
        <f t="shared" si="5"/>
        <v>350</v>
      </c>
      <c r="O22" s="7">
        <v>2</v>
      </c>
      <c r="P22" s="7">
        <f t="shared" si="6"/>
        <v>70</v>
      </c>
      <c r="Q22" s="7">
        <v>2</v>
      </c>
      <c r="R22" s="7">
        <f t="shared" si="7"/>
        <v>110</v>
      </c>
      <c r="S22" s="7">
        <v>14</v>
      </c>
      <c r="T22" s="7">
        <f t="shared" si="8"/>
        <v>770</v>
      </c>
      <c r="U22" s="7">
        <v>4</v>
      </c>
      <c r="V22" s="7">
        <f t="shared" si="9"/>
        <v>100</v>
      </c>
      <c r="W22" s="7">
        <v>5</v>
      </c>
      <c r="X22" s="7">
        <f t="shared" si="10"/>
        <v>300</v>
      </c>
      <c r="Y22" s="7"/>
      <c r="Z22" s="6"/>
      <c r="AA22" s="33">
        <f t="shared" si="11"/>
        <v>2575</v>
      </c>
    </row>
    <row r="23" spans="1:27" s="9" customFormat="1" ht="14.25" customHeight="1">
      <c r="A23" s="3">
        <v>18</v>
      </c>
      <c r="B23" s="4" t="s">
        <v>23</v>
      </c>
      <c r="C23" s="5">
        <v>3</v>
      </c>
      <c r="D23" s="7">
        <f t="shared" si="0"/>
        <v>45</v>
      </c>
      <c r="E23" s="5">
        <v>5</v>
      </c>
      <c r="F23" s="7">
        <f t="shared" si="1"/>
        <v>100</v>
      </c>
      <c r="G23" s="5">
        <v>2</v>
      </c>
      <c r="H23" s="7">
        <f t="shared" si="2"/>
        <v>50</v>
      </c>
      <c r="I23" s="5">
        <v>1</v>
      </c>
      <c r="J23" s="7">
        <f t="shared" si="3"/>
        <v>25</v>
      </c>
      <c r="K23" s="5">
        <v>2</v>
      </c>
      <c r="L23" s="7">
        <f t="shared" si="4"/>
        <v>60</v>
      </c>
      <c r="M23" s="5">
        <v>1</v>
      </c>
      <c r="N23" s="7">
        <f t="shared" si="5"/>
        <v>35</v>
      </c>
      <c r="O23" s="7">
        <v>2</v>
      </c>
      <c r="P23" s="7">
        <f t="shared" si="6"/>
        <v>70</v>
      </c>
      <c r="Q23" s="7">
        <v>2</v>
      </c>
      <c r="R23" s="7">
        <f t="shared" si="7"/>
        <v>110</v>
      </c>
      <c r="S23" s="7">
        <v>6</v>
      </c>
      <c r="T23" s="7">
        <f t="shared" si="8"/>
        <v>330</v>
      </c>
      <c r="U23" s="7"/>
      <c r="V23" s="7">
        <f t="shared" si="9"/>
        <v>0</v>
      </c>
      <c r="W23" s="7">
        <v>5</v>
      </c>
      <c r="X23" s="7">
        <f t="shared" si="10"/>
        <v>300</v>
      </c>
      <c r="Y23" s="7"/>
      <c r="Z23" s="6"/>
      <c r="AA23" s="33">
        <f t="shared" si="11"/>
        <v>1125</v>
      </c>
    </row>
    <row r="24" spans="1:27" s="9" customFormat="1" ht="14.25" customHeight="1">
      <c r="A24" s="3">
        <v>19</v>
      </c>
      <c r="B24" s="4" t="s">
        <v>24</v>
      </c>
      <c r="C24" s="5">
        <v>50</v>
      </c>
      <c r="D24" s="7">
        <f t="shared" si="0"/>
        <v>750</v>
      </c>
      <c r="E24" s="5">
        <v>50</v>
      </c>
      <c r="F24" s="7">
        <f t="shared" si="1"/>
        <v>1000</v>
      </c>
      <c r="G24" s="5">
        <v>5</v>
      </c>
      <c r="H24" s="7">
        <f t="shared" si="2"/>
        <v>125</v>
      </c>
      <c r="I24" s="5">
        <v>10</v>
      </c>
      <c r="J24" s="7">
        <f t="shared" si="3"/>
        <v>250</v>
      </c>
      <c r="K24" s="5">
        <v>40</v>
      </c>
      <c r="L24" s="7">
        <f t="shared" si="4"/>
        <v>1200</v>
      </c>
      <c r="M24" s="5">
        <f>50</f>
        <v>50</v>
      </c>
      <c r="N24" s="7">
        <f t="shared" si="5"/>
        <v>1750</v>
      </c>
      <c r="O24" s="7">
        <v>2</v>
      </c>
      <c r="P24" s="7">
        <f t="shared" si="6"/>
        <v>70</v>
      </c>
      <c r="Q24" s="7">
        <v>20</v>
      </c>
      <c r="R24" s="7">
        <f t="shared" si="7"/>
        <v>1100</v>
      </c>
      <c r="S24" s="7"/>
      <c r="T24" s="7">
        <f t="shared" si="8"/>
        <v>0</v>
      </c>
      <c r="U24" s="7">
        <v>10</v>
      </c>
      <c r="V24" s="7">
        <f t="shared" si="9"/>
        <v>250</v>
      </c>
      <c r="W24" s="7">
        <v>30</v>
      </c>
      <c r="X24" s="7">
        <f t="shared" si="10"/>
        <v>1800</v>
      </c>
      <c r="Y24" s="7"/>
      <c r="Z24" s="6"/>
      <c r="AA24" s="33">
        <f t="shared" si="11"/>
        <v>8295</v>
      </c>
    </row>
    <row r="25" spans="1:27" s="9" customFormat="1" ht="14.25" customHeight="1">
      <c r="A25" s="3">
        <v>20</v>
      </c>
      <c r="B25" s="4" t="s">
        <v>25</v>
      </c>
      <c r="C25" s="5">
        <v>5</v>
      </c>
      <c r="D25" s="7">
        <f t="shared" si="0"/>
        <v>75</v>
      </c>
      <c r="E25" s="5">
        <v>15</v>
      </c>
      <c r="F25" s="7">
        <f t="shared" si="1"/>
        <v>300</v>
      </c>
      <c r="G25" s="5">
        <v>10</v>
      </c>
      <c r="H25" s="7">
        <f t="shared" si="2"/>
        <v>250</v>
      </c>
      <c r="I25" s="5">
        <v>5</v>
      </c>
      <c r="J25" s="7">
        <f t="shared" si="3"/>
        <v>125</v>
      </c>
      <c r="K25" s="5">
        <v>10</v>
      </c>
      <c r="L25" s="7">
        <f t="shared" si="4"/>
        <v>300</v>
      </c>
      <c r="M25" s="5">
        <v>5</v>
      </c>
      <c r="N25" s="7">
        <f t="shared" si="5"/>
        <v>175</v>
      </c>
      <c r="O25" s="7">
        <v>2</v>
      </c>
      <c r="P25" s="7">
        <f t="shared" si="6"/>
        <v>70</v>
      </c>
      <c r="Q25" s="7">
        <v>8</v>
      </c>
      <c r="R25" s="7">
        <f t="shared" si="7"/>
        <v>440</v>
      </c>
      <c r="S25" s="7">
        <v>10</v>
      </c>
      <c r="T25" s="7">
        <f t="shared" si="8"/>
        <v>550</v>
      </c>
      <c r="U25" s="7"/>
      <c r="V25" s="7">
        <f t="shared" si="9"/>
        <v>0</v>
      </c>
      <c r="W25" s="7">
        <v>5</v>
      </c>
      <c r="X25" s="7">
        <f t="shared" si="10"/>
        <v>300</v>
      </c>
      <c r="Y25" s="7"/>
      <c r="Z25" s="6"/>
      <c r="AA25" s="33">
        <f t="shared" si="11"/>
        <v>2585</v>
      </c>
    </row>
    <row r="26" spans="1:27" s="9" customFormat="1" ht="14.25" customHeight="1">
      <c r="A26" s="3">
        <v>21</v>
      </c>
      <c r="B26" s="4" t="s">
        <v>26</v>
      </c>
      <c r="C26" s="5">
        <v>5</v>
      </c>
      <c r="D26" s="7">
        <f t="shared" si="0"/>
        <v>75</v>
      </c>
      <c r="E26" s="5">
        <v>20</v>
      </c>
      <c r="F26" s="7">
        <f t="shared" si="1"/>
        <v>400</v>
      </c>
      <c r="G26" s="5">
        <v>2</v>
      </c>
      <c r="H26" s="7">
        <f t="shared" si="2"/>
        <v>50</v>
      </c>
      <c r="I26" s="5">
        <v>2</v>
      </c>
      <c r="J26" s="7">
        <f t="shared" si="3"/>
        <v>50</v>
      </c>
      <c r="K26" s="5">
        <v>8</v>
      </c>
      <c r="L26" s="7">
        <f t="shared" si="4"/>
        <v>240</v>
      </c>
      <c r="M26" s="5">
        <v>2</v>
      </c>
      <c r="N26" s="7">
        <f t="shared" si="5"/>
        <v>70</v>
      </c>
      <c r="O26" s="7">
        <v>2</v>
      </c>
      <c r="P26" s="7">
        <f t="shared" si="6"/>
        <v>70</v>
      </c>
      <c r="Q26" s="7">
        <v>8</v>
      </c>
      <c r="R26" s="7">
        <f t="shared" si="7"/>
        <v>440</v>
      </c>
      <c r="S26" s="7"/>
      <c r="T26" s="7">
        <f t="shared" si="8"/>
        <v>0</v>
      </c>
      <c r="U26" s="7"/>
      <c r="V26" s="7">
        <f t="shared" si="9"/>
        <v>0</v>
      </c>
      <c r="W26" s="7">
        <v>5</v>
      </c>
      <c r="X26" s="7">
        <f t="shared" si="10"/>
        <v>300</v>
      </c>
      <c r="Y26" s="7"/>
      <c r="Z26" s="6"/>
      <c r="AA26" s="33">
        <f t="shared" si="11"/>
        <v>1695</v>
      </c>
    </row>
    <row r="27" spans="1:27" s="9" customFormat="1" ht="14.25" customHeight="1">
      <c r="A27" s="3">
        <v>22</v>
      </c>
      <c r="B27" s="4" t="s">
        <v>27</v>
      </c>
      <c r="C27" s="5">
        <v>2</v>
      </c>
      <c r="D27" s="7">
        <f t="shared" si="0"/>
        <v>30</v>
      </c>
      <c r="E27" s="5">
        <v>5</v>
      </c>
      <c r="F27" s="7">
        <f t="shared" si="1"/>
        <v>100</v>
      </c>
      <c r="G27" s="5">
        <v>3</v>
      </c>
      <c r="H27" s="7">
        <f t="shared" si="2"/>
        <v>75</v>
      </c>
      <c r="I27" s="5">
        <v>2</v>
      </c>
      <c r="J27" s="7">
        <f t="shared" si="3"/>
        <v>50</v>
      </c>
      <c r="K27" s="5">
        <v>5</v>
      </c>
      <c r="L27" s="7">
        <f t="shared" si="4"/>
        <v>150</v>
      </c>
      <c r="M27" s="5">
        <v>3</v>
      </c>
      <c r="N27" s="7">
        <f t="shared" si="5"/>
        <v>105</v>
      </c>
      <c r="O27" s="7">
        <v>2</v>
      </c>
      <c r="P27" s="7">
        <f t="shared" si="6"/>
        <v>70</v>
      </c>
      <c r="Q27" s="7">
        <v>8</v>
      </c>
      <c r="R27" s="7">
        <f t="shared" si="7"/>
        <v>440</v>
      </c>
      <c r="S27" s="7"/>
      <c r="T27" s="7">
        <f t="shared" si="8"/>
        <v>0</v>
      </c>
      <c r="U27" s="7"/>
      <c r="V27" s="7">
        <f t="shared" si="9"/>
        <v>0</v>
      </c>
      <c r="W27" s="7">
        <v>5</v>
      </c>
      <c r="X27" s="7">
        <f t="shared" si="10"/>
        <v>300</v>
      </c>
      <c r="Y27" s="7"/>
      <c r="Z27" s="6"/>
      <c r="AA27" s="33">
        <f t="shared" si="11"/>
        <v>1320</v>
      </c>
    </row>
    <row r="28" spans="1:27" s="9" customFormat="1" ht="14.25" customHeight="1">
      <c r="A28" s="3">
        <v>23</v>
      </c>
      <c r="B28" s="4" t="s">
        <v>28</v>
      </c>
      <c r="C28" s="5">
        <v>13</v>
      </c>
      <c r="D28" s="7">
        <f t="shared" si="0"/>
        <v>195</v>
      </c>
      <c r="E28" s="5">
        <v>13</v>
      </c>
      <c r="F28" s="7">
        <f t="shared" si="1"/>
        <v>260</v>
      </c>
      <c r="G28" s="5">
        <v>4</v>
      </c>
      <c r="H28" s="7">
        <f t="shared" si="2"/>
        <v>100</v>
      </c>
      <c r="I28" s="5">
        <v>15</v>
      </c>
      <c r="J28" s="7">
        <f t="shared" si="3"/>
        <v>375</v>
      </c>
      <c r="K28" s="5">
        <v>15</v>
      </c>
      <c r="L28" s="7">
        <f t="shared" si="4"/>
        <v>450</v>
      </c>
      <c r="M28" s="5">
        <v>5</v>
      </c>
      <c r="N28" s="7">
        <f t="shared" si="5"/>
        <v>175</v>
      </c>
      <c r="O28" s="7">
        <v>2</v>
      </c>
      <c r="P28" s="7">
        <f t="shared" si="6"/>
        <v>70</v>
      </c>
      <c r="Q28" s="7">
        <v>8</v>
      </c>
      <c r="R28" s="7">
        <f t="shared" si="7"/>
        <v>440</v>
      </c>
      <c r="S28" s="7"/>
      <c r="T28" s="7">
        <f t="shared" si="8"/>
        <v>0</v>
      </c>
      <c r="U28" s="7"/>
      <c r="V28" s="7">
        <f t="shared" si="9"/>
        <v>0</v>
      </c>
      <c r="W28" s="7">
        <v>5</v>
      </c>
      <c r="X28" s="7">
        <f t="shared" si="10"/>
        <v>300</v>
      </c>
      <c r="Y28" s="7"/>
      <c r="Z28" s="6"/>
      <c r="AA28" s="33">
        <f t="shared" si="11"/>
        <v>2365</v>
      </c>
    </row>
    <row r="29" spans="1:27" s="9" customFormat="1" ht="14.25" customHeight="1">
      <c r="A29" s="3">
        <v>24</v>
      </c>
      <c r="B29" s="4" t="s">
        <v>29</v>
      </c>
      <c r="C29" s="5">
        <v>18</v>
      </c>
      <c r="D29" s="7">
        <f t="shared" si="0"/>
        <v>270</v>
      </c>
      <c r="E29" s="5">
        <v>20</v>
      </c>
      <c r="F29" s="7">
        <f t="shared" si="1"/>
        <v>400</v>
      </c>
      <c r="G29" s="5">
        <v>20</v>
      </c>
      <c r="H29" s="7">
        <f t="shared" si="2"/>
        <v>500</v>
      </c>
      <c r="I29" s="5">
        <v>7</v>
      </c>
      <c r="J29" s="7">
        <f t="shared" si="3"/>
        <v>175</v>
      </c>
      <c r="K29" s="5">
        <v>13</v>
      </c>
      <c r="L29" s="7">
        <f t="shared" si="4"/>
        <v>390</v>
      </c>
      <c r="M29" s="5">
        <v>10</v>
      </c>
      <c r="N29" s="7">
        <f t="shared" si="5"/>
        <v>350</v>
      </c>
      <c r="O29" s="7">
        <v>2</v>
      </c>
      <c r="P29" s="7">
        <f t="shared" si="6"/>
        <v>70</v>
      </c>
      <c r="Q29" s="7">
        <v>8</v>
      </c>
      <c r="R29" s="7">
        <f t="shared" si="7"/>
        <v>440</v>
      </c>
      <c r="S29" s="7"/>
      <c r="T29" s="7">
        <f t="shared" si="8"/>
        <v>0</v>
      </c>
      <c r="U29" s="7"/>
      <c r="V29" s="7">
        <f t="shared" si="9"/>
        <v>0</v>
      </c>
      <c r="W29" s="7">
        <v>5</v>
      </c>
      <c r="X29" s="7">
        <f t="shared" si="10"/>
        <v>300</v>
      </c>
      <c r="Y29" s="7"/>
      <c r="Z29" s="6"/>
      <c r="AA29" s="33">
        <f t="shared" si="11"/>
        <v>2895</v>
      </c>
    </row>
    <row r="30" spans="1:27" s="9" customFormat="1" ht="14.25" customHeight="1">
      <c r="A30" s="3">
        <v>25</v>
      </c>
      <c r="B30" s="4" t="s">
        <v>69</v>
      </c>
      <c r="C30" s="5">
        <v>2</v>
      </c>
      <c r="D30" s="7">
        <f t="shared" si="0"/>
        <v>30</v>
      </c>
      <c r="E30" s="5">
        <v>5</v>
      </c>
      <c r="F30" s="7">
        <f t="shared" si="1"/>
        <v>100</v>
      </c>
      <c r="G30" s="5">
        <v>3</v>
      </c>
      <c r="H30" s="7">
        <f t="shared" si="2"/>
        <v>75</v>
      </c>
      <c r="I30" s="5">
        <v>2</v>
      </c>
      <c r="J30" s="7">
        <f t="shared" si="3"/>
        <v>50</v>
      </c>
      <c r="K30" s="5">
        <v>5</v>
      </c>
      <c r="L30" s="7">
        <f t="shared" si="4"/>
        <v>150</v>
      </c>
      <c r="M30" s="5">
        <v>3</v>
      </c>
      <c r="N30" s="7">
        <f t="shared" si="5"/>
        <v>105</v>
      </c>
      <c r="O30" s="7">
        <v>2</v>
      </c>
      <c r="P30" s="7">
        <f t="shared" si="6"/>
        <v>70</v>
      </c>
      <c r="Q30" s="7">
        <v>8</v>
      </c>
      <c r="R30" s="7">
        <f t="shared" si="7"/>
        <v>440</v>
      </c>
      <c r="S30" s="7">
        <v>10</v>
      </c>
      <c r="T30" s="7">
        <f t="shared" si="8"/>
        <v>550</v>
      </c>
      <c r="U30" s="7"/>
      <c r="V30" s="7">
        <f t="shared" si="9"/>
        <v>0</v>
      </c>
      <c r="W30" s="7">
        <v>5</v>
      </c>
      <c r="X30" s="7">
        <f t="shared" si="10"/>
        <v>300</v>
      </c>
      <c r="Y30" s="7"/>
      <c r="Z30" s="6"/>
      <c r="AA30" s="33">
        <f t="shared" si="11"/>
        <v>1870</v>
      </c>
    </row>
    <row r="31" spans="1:27" s="9" customFormat="1" ht="14.25" customHeight="1">
      <c r="A31" s="3">
        <v>26</v>
      </c>
      <c r="B31" s="4" t="s">
        <v>30</v>
      </c>
      <c r="C31" s="5">
        <v>10</v>
      </c>
      <c r="D31" s="7">
        <f t="shared" si="0"/>
        <v>150</v>
      </c>
      <c r="E31" s="5">
        <v>30</v>
      </c>
      <c r="F31" s="7">
        <f t="shared" si="1"/>
        <v>600</v>
      </c>
      <c r="G31" s="5">
        <v>30</v>
      </c>
      <c r="H31" s="7">
        <f t="shared" si="2"/>
        <v>750</v>
      </c>
      <c r="I31" s="5">
        <v>20</v>
      </c>
      <c r="J31" s="7">
        <f t="shared" si="3"/>
        <v>500</v>
      </c>
      <c r="K31" s="5">
        <v>25</v>
      </c>
      <c r="L31" s="7">
        <f t="shared" si="4"/>
        <v>750</v>
      </c>
      <c r="M31" s="5">
        <v>20</v>
      </c>
      <c r="N31" s="7">
        <f t="shared" si="5"/>
        <v>700</v>
      </c>
      <c r="O31" s="7">
        <v>2</v>
      </c>
      <c r="P31" s="7">
        <f t="shared" si="6"/>
        <v>70</v>
      </c>
      <c r="Q31" s="7">
        <v>8</v>
      </c>
      <c r="R31" s="7">
        <f t="shared" si="7"/>
        <v>440</v>
      </c>
      <c r="S31" s="7"/>
      <c r="T31" s="7">
        <f t="shared" si="8"/>
        <v>0</v>
      </c>
      <c r="U31" s="7"/>
      <c r="V31" s="7">
        <f t="shared" si="9"/>
        <v>0</v>
      </c>
      <c r="W31" s="7">
        <v>5</v>
      </c>
      <c r="X31" s="7">
        <f t="shared" si="10"/>
        <v>300</v>
      </c>
      <c r="Y31" s="7"/>
      <c r="Z31" s="6"/>
      <c r="AA31" s="33">
        <f t="shared" si="11"/>
        <v>4260</v>
      </c>
    </row>
    <row r="32" spans="1:27" s="9" customFormat="1" ht="14.25" customHeight="1">
      <c r="A32" s="3">
        <v>27</v>
      </c>
      <c r="B32" s="4" t="s">
        <v>31</v>
      </c>
      <c r="C32" s="5">
        <v>10</v>
      </c>
      <c r="D32" s="7">
        <f t="shared" si="0"/>
        <v>150</v>
      </c>
      <c r="E32" s="5">
        <v>10</v>
      </c>
      <c r="F32" s="7">
        <f t="shared" si="1"/>
        <v>200</v>
      </c>
      <c r="G32" s="5">
        <v>6</v>
      </c>
      <c r="H32" s="7">
        <f t="shared" si="2"/>
        <v>150</v>
      </c>
      <c r="I32" s="5">
        <v>10</v>
      </c>
      <c r="J32" s="7">
        <f t="shared" si="3"/>
        <v>250</v>
      </c>
      <c r="K32" s="5">
        <v>10</v>
      </c>
      <c r="L32" s="7">
        <f t="shared" si="4"/>
        <v>300</v>
      </c>
      <c r="M32" s="5">
        <v>2</v>
      </c>
      <c r="N32" s="7">
        <f t="shared" si="5"/>
        <v>70</v>
      </c>
      <c r="O32" s="7">
        <v>2</v>
      </c>
      <c r="P32" s="7">
        <f t="shared" si="6"/>
        <v>70</v>
      </c>
      <c r="Q32" s="7">
        <v>8</v>
      </c>
      <c r="R32" s="7">
        <f t="shared" si="7"/>
        <v>440</v>
      </c>
      <c r="S32" s="7"/>
      <c r="T32" s="7">
        <f t="shared" si="8"/>
        <v>0</v>
      </c>
      <c r="U32" s="7"/>
      <c r="V32" s="7">
        <f t="shared" si="9"/>
        <v>0</v>
      </c>
      <c r="W32" s="7">
        <v>5</v>
      </c>
      <c r="X32" s="7">
        <f t="shared" si="10"/>
        <v>300</v>
      </c>
      <c r="Y32" s="7"/>
      <c r="Z32" s="6"/>
      <c r="AA32" s="33">
        <f t="shared" si="11"/>
        <v>1930</v>
      </c>
    </row>
    <row r="33" spans="1:27" s="9" customFormat="1" ht="14.25" customHeight="1">
      <c r="A33" s="3">
        <v>28</v>
      </c>
      <c r="B33" s="4" t="s">
        <v>32</v>
      </c>
      <c r="C33" s="5">
        <v>10</v>
      </c>
      <c r="D33" s="7">
        <f t="shared" si="0"/>
        <v>150</v>
      </c>
      <c r="E33" s="5">
        <v>10</v>
      </c>
      <c r="F33" s="7">
        <f t="shared" si="1"/>
        <v>200</v>
      </c>
      <c r="G33" s="5">
        <v>10</v>
      </c>
      <c r="H33" s="7">
        <f t="shared" si="2"/>
        <v>250</v>
      </c>
      <c r="I33" s="5">
        <v>5</v>
      </c>
      <c r="J33" s="7">
        <f t="shared" si="3"/>
        <v>125</v>
      </c>
      <c r="K33" s="5">
        <v>10</v>
      </c>
      <c r="L33" s="7">
        <f t="shared" si="4"/>
        <v>300</v>
      </c>
      <c r="M33" s="5">
        <v>5</v>
      </c>
      <c r="N33" s="7">
        <f t="shared" si="5"/>
        <v>175</v>
      </c>
      <c r="O33" s="7">
        <v>2</v>
      </c>
      <c r="P33" s="7">
        <f t="shared" si="6"/>
        <v>70</v>
      </c>
      <c r="Q33" s="7">
        <v>8</v>
      </c>
      <c r="R33" s="7">
        <f t="shared" si="7"/>
        <v>440</v>
      </c>
      <c r="S33" s="7">
        <v>10</v>
      </c>
      <c r="T33" s="7">
        <f t="shared" si="8"/>
        <v>550</v>
      </c>
      <c r="U33" s="7">
        <v>20</v>
      </c>
      <c r="V33" s="7">
        <f t="shared" si="9"/>
        <v>500</v>
      </c>
      <c r="W33" s="7">
        <v>5</v>
      </c>
      <c r="X33" s="7">
        <f t="shared" si="10"/>
        <v>300</v>
      </c>
      <c r="Y33" s="7"/>
      <c r="Z33" s="6"/>
      <c r="AA33" s="33">
        <f t="shared" si="11"/>
        <v>3060</v>
      </c>
    </row>
    <row r="34" spans="1:27" s="9" customFormat="1" ht="14.25" customHeight="1">
      <c r="A34" s="3">
        <v>29</v>
      </c>
      <c r="B34" s="4" t="s">
        <v>33</v>
      </c>
      <c r="C34" s="5">
        <v>30</v>
      </c>
      <c r="D34" s="7">
        <f t="shared" si="0"/>
        <v>450</v>
      </c>
      <c r="E34" s="5">
        <v>30</v>
      </c>
      <c r="F34" s="7">
        <f t="shared" si="1"/>
        <v>600</v>
      </c>
      <c r="G34" s="5">
        <v>30</v>
      </c>
      <c r="H34" s="7">
        <f t="shared" si="2"/>
        <v>750</v>
      </c>
      <c r="I34" s="5">
        <v>30</v>
      </c>
      <c r="J34" s="7">
        <f t="shared" si="3"/>
        <v>750</v>
      </c>
      <c r="K34" s="5">
        <v>30</v>
      </c>
      <c r="L34" s="7">
        <f t="shared" si="4"/>
        <v>900</v>
      </c>
      <c r="M34" s="5">
        <v>30</v>
      </c>
      <c r="N34" s="7">
        <f t="shared" si="5"/>
        <v>1050</v>
      </c>
      <c r="O34" s="7">
        <v>2</v>
      </c>
      <c r="P34" s="7">
        <f t="shared" si="6"/>
        <v>70</v>
      </c>
      <c r="Q34" s="7">
        <v>8</v>
      </c>
      <c r="R34" s="7">
        <f t="shared" si="7"/>
        <v>440</v>
      </c>
      <c r="S34" s="7">
        <v>10</v>
      </c>
      <c r="T34" s="7">
        <f t="shared" si="8"/>
        <v>550</v>
      </c>
      <c r="U34" s="7"/>
      <c r="V34" s="7">
        <f t="shared" si="9"/>
        <v>0</v>
      </c>
      <c r="W34" s="7">
        <v>5</v>
      </c>
      <c r="X34" s="7">
        <f t="shared" si="10"/>
        <v>300</v>
      </c>
      <c r="Y34" s="7"/>
      <c r="Z34" s="6"/>
      <c r="AA34" s="33">
        <f t="shared" si="11"/>
        <v>5860</v>
      </c>
    </row>
    <row r="35" spans="1:27" s="9" customFormat="1" ht="14.25" customHeight="1">
      <c r="A35" s="3">
        <v>30</v>
      </c>
      <c r="B35" s="4" t="s">
        <v>34</v>
      </c>
      <c r="C35" s="5">
        <v>20</v>
      </c>
      <c r="D35" s="7">
        <f t="shared" si="0"/>
        <v>300</v>
      </c>
      <c r="E35" s="5">
        <v>20</v>
      </c>
      <c r="F35" s="7">
        <f t="shared" si="1"/>
        <v>400</v>
      </c>
      <c r="G35" s="5">
        <v>10</v>
      </c>
      <c r="H35" s="7">
        <f t="shared" si="2"/>
        <v>250</v>
      </c>
      <c r="I35" s="5">
        <v>20</v>
      </c>
      <c r="J35" s="7">
        <f t="shared" si="3"/>
        <v>500</v>
      </c>
      <c r="K35" s="5">
        <v>20</v>
      </c>
      <c r="L35" s="7">
        <f t="shared" si="4"/>
        <v>600</v>
      </c>
      <c r="M35" s="5">
        <v>20</v>
      </c>
      <c r="N35" s="7">
        <f t="shared" si="5"/>
        <v>700</v>
      </c>
      <c r="O35" s="7">
        <v>2</v>
      </c>
      <c r="P35" s="7">
        <f t="shared" si="6"/>
        <v>70</v>
      </c>
      <c r="Q35" s="7">
        <f>20+2</f>
        <v>22</v>
      </c>
      <c r="R35" s="7">
        <f t="shared" si="7"/>
        <v>1210</v>
      </c>
      <c r="S35" s="7"/>
      <c r="T35" s="7">
        <f t="shared" si="8"/>
        <v>0</v>
      </c>
      <c r="U35" s="7">
        <v>2</v>
      </c>
      <c r="V35" s="7">
        <f t="shared" si="9"/>
        <v>50</v>
      </c>
      <c r="W35" s="7">
        <v>40</v>
      </c>
      <c r="X35" s="7">
        <f t="shared" si="10"/>
        <v>2400</v>
      </c>
      <c r="Y35" s="7"/>
      <c r="Z35" s="6"/>
      <c r="AA35" s="33">
        <f t="shared" si="11"/>
        <v>6480</v>
      </c>
    </row>
    <row r="36" spans="1:27" s="9" customFormat="1" ht="14.25" customHeight="1">
      <c r="A36" s="3">
        <v>31</v>
      </c>
      <c r="B36" s="4" t="s">
        <v>35</v>
      </c>
      <c r="C36" s="5"/>
      <c r="D36" s="7"/>
      <c r="E36" s="5"/>
      <c r="F36" s="7"/>
      <c r="G36" s="5"/>
      <c r="H36" s="7"/>
      <c r="I36" s="5"/>
      <c r="J36" s="7"/>
      <c r="K36" s="5"/>
      <c r="L36" s="7"/>
      <c r="M36" s="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  <c r="AA36" s="33">
        <f t="shared" si="11"/>
        <v>0</v>
      </c>
    </row>
    <row r="37" spans="1:27" s="14" customFormat="1" ht="14.25" customHeight="1">
      <c r="A37" s="10"/>
      <c r="B37" s="10" t="s">
        <v>36</v>
      </c>
      <c r="C37" s="11">
        <f aca="true" t="shared" si="12" ref="C37:K37">SUM(C6:C36)</f>
        <v>271</v>
      </c>
      <c r="D37" s="13">
        <f t="shared" si="12"/>
        <v>4065</v>
      </c>
      <c r="E37" s="11">
        <f t="shared" si="12"/>
        <v>355</v>
      </c>
      <c r="F37" s="13">
        <f t="shared" si="12"/>
        <v>7100</v>
      </c>
      <c r="G37" s="11">
        <f t="shared" si="12"/>
        <v>225</v>
      </c>
      <c r="H37" s="13">
        <f t="shared" si="12"/>
        <v>5625</v>
      </c>
      <c r="I37" s="11">
        <f t="shared" si="12"/>
        <v>178</v>
      </c>
      <c r="J37" s="13">
        <f t="shared" si="12"/>
        <v>4450</v>
      </c>
      <c r="K37" s="11">
        <f t="shared" si="12"/>
        <v>258</v>
      </c>
      <c r="L37" s="7">
        <f t="shared" si="4"/>
        <v>7740</v>
      </c>
      <c r="M37" s="11">
        <f aca="true" t="shared" si="13" ref="M37:Z37">SUM(M6:M36)</f>
        <v>238</v>
      </c>
      <c r="N37" s="13">
        <f t="shared" si="13"/>
        <v>8330</v>
      </c>
      <c r="O37" s="13">
        <f t="shared" si="13"/>
        <v>60</v>
      </c>
      <c r="P37" s="13">
        <f t="shared" si="13"/>
        <v>2100</v>
      </c>
      <c r="Q37" s="13">
        <f t="shared" si="13"/>
        <v>186</v>
      </c>
      <c r="R37" s="13">
        <f t="shared" si="13"/>
        <v>10230</v>
      </c>
      <c r="S37" s="13">
        <f t="shared" si="13"/>
        <v>109</v>
      </c>
      <c r="T37" s="13">
        <f t="shared" si="13"/>
        <v>5995</v>
      </c>
      <c r="U37" s="13">
        <f t="shared" si="13"/>
        <v>38</v>
      </c>
      <c r="V37" s="13">
        <f t="shared" si="13"/>
        <v>950</v>
      </c>
      <c r="W37" s="13">
        <f t="shared" si="13"/>
        <v>206</v>
      </c>
      <c r="X37" s="13">
        <f t="shared" si="13"/>
        <v>12360</v>
      </c>
      <c r="Y37" s="13">
        <f t="shared" si="13"/>
        <v>0</v>
      </c>
      <c r="Z37" s="12">
        <f t="shared" si="13"/>
        <v>0</v>
      </c>
      <c r="AA37" s="33">
        <f t="shared" si="11"/>
        <v>68945</v>
      </c>
    </row>
    <row r="38" s="9" customFormat="1" ht="14.25" customHeight="1">
      <c r="A38" s="15"/>
    </row>
    <row r="39" spans="1:27" s="9" customFormat="1" ht="14.25" customHeight="1">
      <c r="A39" s="15"/>
      <c r="B39" s="16" t="s">
        <v>37</v>
      </c>
      <c r="C39" s="17"/>
      <c r="D39" s="17"/>
      <c r="E39" s="17"/>
      <c r="F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8"/>
    </row>
    <row r="40" s="9" customFormat="1" ht="14.25" customHeight="1">
      <c r="A40" s="15"/>
    </row>
    <row r="41" s="9" customFormat="1" ht="15" customHeight="1">
      <c r="A41" s="15"/>
    </row>
    <row r="42" s="9" customFormat="1" ht="15" customHeight="1">
      <c r="A42" s="15"/>
    </row>
    <row r="43" s="9" customFormat="1" ht="15" customHeight="1">
      <c r="A43" s="15"/>
    </row>
    <row r="44" s="9" customFormat="1" ht="15" customHeight="1">
      <c r="A44" s="15"/>
    </row>
  </sheetData>
  <sheetProtection/>
  <mergeCells count="16">
    <mergeCell ref="S4:T4"/>
    <mergeCell ref="W4:X4"/>
    <mergeCell ref="U4:V4"/>
    <mergeCell ref="M4:N4"/>
    <mergeCell ref="O4:P4"/>
    <mergeCell ref="Q4:R4"/>
    <mergeCell ref="A2:AA2"/>
    <mergeCell ref="C3:AA3"/>
    <mergeCell ref="G4:H4"/>
    <mergeCell ref="I4:J4"/>
    <mergeCell ref="C4:D4"/>
    <mergeCell ref="Y4:Z4"/>
    <mergeCell ref="A3:A5"/>
    <mergeCell ref="B3:B5"/>
    <mergeCell ref="E4:F4"/>
    <mergeCell ref="K4:L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9" sqref="J29"/>
    </sheetView>
  </sheetViews>
  <sheetFormatPr defaultColWidth="9.140625" defaultRowHeight="12.75"/>
  <cols>
    <col min="1" max="1" width="3.28125" style="15" customWidth="1"/>
    <col min="2" max="2" width="20.8515625" style="9" customWidth="1"/>
    <col min="3" max="3" width="5.57421875" style="9" customWidth="1"/>
    <col min="4" max="4" width="6.140625" style="9" customWidth="1"/>
    <col min="5" max="5" width="6.00390625" style="9" customWidth="1"/>
    <col min="6" max="6" width="5.140625" style="9" customWidth="1"/>
    <col min="7" max="7" width="6.28125" style="9" customWidth="1"/>
    <col min="8" max="8" width="5.8515625" style="9" customWidth="1"/>
    <col min="9" max="9" width="4.8515625" style="9" customWidth="1"/>
    <col min="10" max="10" width="5.57421875" style="9" customWidth="1"/>
    <col min="11" max="11" width="5.140625" style="9" customWidth="1"/>
    <col min="12" max="12" width="5.57421875" style="9" customWidth="1"/>
    <col min="13" max="13" width="10.57421875" style="9" customWidth="1"/>
  </cols>
  <sheetData>
    <row r="1" s="25" customFormat="1" ht="12.75">
      <c r="A1" s="30"/>
    </row>
    <row r="2" spans="1:13" s="9" customFormat="1" ht="13.5" customHeight="1">
      <c r="A2" s="44" t="s">
        <v>64</v>
      </c>
      <c r="B2" s="45"/>
      <c r="C2" s="45"/>
      <c r="D2" s="45"/>
      <c r="E2" s="45"/>
      <c r="F2" s="45"/>
      <c r="G2" s="45"/>
      <c r="H2" s="45"/>
      <c r="I2" s="45"/>
      <c r="J2" s="45"/>
      <c r="K2" s="26"/>
      <c r="L2" s="26"/>
      <c r="M2" s="29"/>
    </row>
    <row r="3" spans="1:13" s="9" customFormat="1" ht="7.5" customHeight="1">
      <c r="A3" s="41" t="s">
        <v>0</v>
      </c>
      <c r="B3" s="42" t="s">
        <v>1</v>
      </c>
      <c r="C3" s="37" t="s">
        <v>56</v>
      </c>
      <c r="D3" s="38"/>
      <c r="E3" s="38"/>
      <c r="F3" s="38"/>
      <c r="G3" s="38"/>
      <c r="H3" s="38"/>
      <c r="I3" s="38"/>
      <c r="J3" s="38"/>
      <c r="K3" s="27"/>
      <c r="L3" s="27"/>
      <c r="M3" s="28"/>
    </row>
    <row r="4" spans="1:13" s="9" customFormat="1" ht="45" customHeight="1">
      <c r="A4" s="41"/>
      <c r="B4" s="42"/>
      <c r="C4" s="40" t="s">
        <v>75</v>
      </c>
      <c r="D4" s="40"/>
      <c r="E4" s="40" t="s">
        <v>80</v>
      </c>
      <c r="F4" s="40"/>
      <c r="G4" s="43" t="s">
        <v>76</v>
      </c>
      <c r="H4" s="43"/>
      <c r="I4" s="40" t="s">
        <v>74</v>
      </c>
      <c r="J4" s="40"/>
      <c r="K4" s="40" t="s">
        <v>77</v>
      </c>
      <c r="L4" s="40"/>
      <c r="M4" s="1" t="s">
        <v>2</v>
      </c>
    </row>
    <row r="5" spans="1:13" s="9" customFormat="1" ht="13.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1" t="s">
        <v>5</v>
      </c>
    </row>
    <row r="6" spans="1:13" s="9" customFormat="1" ht="14.25" customHeight="1">
      <c r="A6" s="3">
        <v>1</v>
      </c>
      <c r="B6" s="4" t="s">
        <v>6</v>
      </c>
      <c r="C6" s="7">
        <v>5</v>
      </c>
      <c r="D6" s="7">
        <f aca="true" t="shared" si="0" ref="D6:D36">C6*30</f>
        <v>150</v>
      </c>
      <c r="E6" s="7"/>
      <c r="F6" s="7">
        <f aca="true" t="shared" si="1" ref="F6:F11">E6*55</f>
        <v>0</v>
      </c>
      <c r="G6" s="7"/>
      <c r="H6" s="7">
        <f aca="true" t="shared" si="2" ref="H6:H36">G6*35</f>
        <v>0</v>
      </c>
      <c r="I6" s="7"/>
      <c r="J6" s="7">
        <f aca="true" t="shared" si="3" ref="J6:J36">I6*35</f>
        <v>0</v>
      </c>
      <c r="K6" s="7"/>
      <c r="L6" s="7">
        <f aca="true" t="shared" si="4" ref="L6:L36">K6*55</f>
        <v>0</v>
      </c>
      <c r="M6" s="33">
        <f aca="true" t="shared" si="5" ref="M6:M37">L6+J6+H6+F6+D6</f>
        <v>150</v>
      </c>
    </row>
    <row r="7" spans="1:13" s="9" customFormat="1" ht="14.25" customHeight="1">
      <c r="A7" s="3">
        <v>2</v>
      </c>
      <c r="B7" s="4" t="s">
        <v>7</v>
      </c>
      <c r="C7" s="7">
        <v>10</v>
      </c>
      <c r="D7" s="7">
        <f t="shared" si="0"/>
        <v>300</v>
      </c>
      <c r="E7" s="7"/>
      <c r="F7" s="7">
        <f t="shared" si="1"/>
        <v>0</v>
      </c>
      <c r="G7" s="7"/>
      <c r="H7" s="7">
        <f t="shared" si="2"/>
        <v>0</v>
      </c>
      <c r="I7" s="7"/>
      <c r="J7" s="7">
        <f t="shared" si="3"/>
        <v>0</v>
      </c>
      <c r="K7" s="7"/>
      <c r="L7" s="7">
        <f t="shared" si="4"/>
        <v>0</v>
      </c>
      <c r="M7" s="33">
        <f t="shared" si="5"/>
        <v>300</v>
      </c>
    </row>
    <row r="8" spans="1:13" s="9" customFormat="1" ht="14.25" customHeight="1">
      <c r="A8" s="3">
        <v>3</v>
      </c>
      <c r="B8" s="4" t="s">
        <v>8</v>
      </c>
      <c r="C8" s="7">
        <v>5</v>
      </c>
      <c r="D8" s="7">
        <f t="shared" si="0"/>
        <v>150</v>
      </c>
      <c r="E8" s="7"/>
      <c r="F8" s="7">
        <f t="shared" si="1"/>
        <v>0</v>
      </c>
      <c r="G8" s="7">
        <v>50</v>
      </c>
      <c r="H8" s="7">
        <f t="shared" si="2"/>
        <v>1750</v>
      </c>
      <c r="I8" s="7"/>
      <c r="J8" s="7">
        <f t="shared" si="3"/>
        <v>0</v>
      </c>
      <c r="K8" s="7"/>
      <c r="L8" s="7">
        <f t="shared" si="4"/>
        <v>0</v>
      </c>
      <c r="M8" s="33">
        <f t="shared" si="5"/>
        <v>1900</v>
      </c>
    </row>
    <row r="9" spans="1:13" s="9" customFormat="1" ht="14.25" customHeight="1">
      <c r="A9" s="3">
        <v>4</v>
      </c>
      <c r="B9" s="4" t="s">
        <v>9</v>
      </c>
      <c r="C9" s="7">
        <v>10</v>
      </c>
      <c r="D9" s="7">
        <f t="shared" si="0"/>
        <v>300</v>
      </c>
      <c r="E9" s="7"/>
      <c r="F9" s="7">
        <f t="shared" si="1"/>
        <v>0</v>
      </c>
      <c r="G9" s="7"/>
      <c r="H9" s="7">
        <f t="shared" si="2"/>
        <v>0</v>
      </c>
      <c r="I9" s="7"/>
      <c r="J9" s="7">
        <f t="shared" si="3"/>
        <v>0</v>
      </c>
      <c r="K9" s="7">
        <v>3</v>
      </c>
      <c r="L9" s="7">
        <f t="shared" si="4"/>
        <v>165</v>
      </c>
      <c r="M9" s="33">
        <f t="shared" si="5"/>
        <v>465</v>
      </c>
    </row>
    <row r="10" spans="1:13" s="9" customFormat="1" ht="14.25" customHeight="1">
      <c r="A10" s="3">
        <v>5</v>
      </c>
      <c r="B10" s="4" t="s">
        <v>10</v>
      </c>
      <c r="C10" s="7">
        <v>10</v>
      </c>
      <c r="D10" s="7">
        <f t="shared" si="0"/>
        <v>300</v>
      </c>
      <c r="E10" s="7"/>
      <c r="F10" s="7">
        <f t="shared" si="1"/>
        <v>0</v>
      </c>
      <c r="G10" s="7"/>
      <c r="H10" s="7">
        <f t="shared" si="2"/>
        <v>0</v>
      </c>
      <c r="I10" s="7"/>
      <c r="J10" s="7">
        <f t="shared" si="3"/>
        <v>0</v>
      </c>
      <c r="K10" s="7"/>
      <c r="L10" s="7">
        <f t="shared" si="4"/>
        <v>0</v>
      </c>
      <c r="M10" s="33">
        <f t="shared" si="5"/>
        <v>300</v>
      </c>
    </row>
    <row r="11" spans="1:13" s="9" customFormat="1" ht="14.25" customHeight="1">
      <c r="A11" s="3">
        <v>6</v>
      </c>
      <c r="B11" s="4" t="s">
        <v>11</v>
      </c>
      <c r="C11" s="7">
        <v>10</v>
      </c>
      <c r="D11" s="7">
        <f t="shared" si="0"/>
        <v>300</v>
      </c>
      <c r="E11" s="7"/>
      <c r="F11" s="7">
        <f t="shared" si="1"/>
        <v>0</v>
      </c>
      <c r="G11" s="7"/>
      <c r="H11" s="7">
        <f t="shared" si="2"/>
        <v>0</v>
      </c>
      <c r="I11" s="7"/>
      <c r="J11" s="7">
        <f t="shared" si="3"/>
        <v>0</v>
      </c>
      <c r="K11" s="7"/>
      <c r="L11" s="7">
        <f t="shared" si="4"/>
        <v>0</v>
      </c>
      <c r="M11" s="33">
        <f t="shared" si="5"/>
        <v>300</v>
      </c>
    </row>
    <row r="12" spans="1:13" s="9" customFormat="1" ht="14.25" customHeight="1">
      <c r="A12" s="3">
        <v>7</v>
      </c>
      <c r="B12" s="4" t="s">
        <v>12</v>
      </c>
      <c r="C12" s="7">
        <v>20</v>
      </c>
      <c r="D12" s="7">
        <f t="shared" si="0"/>
        <v>600</v>
      </c>
      <c r="E12" s="7">
        <v>15</v>
      </c>
      <c r="F12" s="7">
        <f>E12*65</f>
        <v>975</v>
      </c>
      <c r="G12" s="7"/>
      <c r="H12" s="7">
        <f t="shared" si="2"/>
        <v>0</v>
      </c>
      <c r="I12" s="7"/>
      <c r="J12" s="7">
        <f t="shared" si="3"/>
        <v>0</v>
      </c>
      <c r="K12" s="7"/>
      <c r="L12" s="7">
        <f t="shared" si="4"/>
        <v>0</v>
      </c>
      <c r="M12" s="33">
        <f t="shared" si="5"/>
        <v>1575</v>
      </c>
    </row>
    <row r="13" spans="1:13" s="9" customFormat="1" ht="14.25" customHeight="1">
      <c r="A13" s="3">
        <v>8</v>
      </c>
      <c r="B13" s="4" t="s">
        <v>13</v>
      </c>
      <c r="C13" s="7">
        <f>5+10</f>
        <v>15</v>
      </c>
      <c r="D13" s="7">
        <f t="shared" si="0"/>
        <v>450</v>
      </c>
      <c r="E13" s="7"/>
      <c r="F13" s="7">
        <f aca="true" t="shared" si="6" ref="F13:F37">E13*65</f>
        <v>0</v>
      </c>
      <c r="G13" s="7"/>
      <c r="H13" s="7">
        <f t="shared" si="2"/>
        <v>0</v>
      </c>
      <c r="I13" s="7"/>
      <c r="J13" s="7">
        <f t="shared" si="3"/>
        <v>0</v>
      </c>
      <c r="K13" s="7"/>
      <c r="L13" s="7">
        <f t="shared" si="4"/>
        <v>0</v>
      </c>
      <c r="M13" s="33">
        <f t="shared" si="5"/>
        <v>450</v>
      </c>
    </row>
    <row r="14" spans="1:13" s="9" customFormat="1" ht="14.25" customHeight="1">
      <c r="A14" s="3">
        <v>9</v>
      </c>
      <c r="B14" s="4" t="s">
        <v>14</v>
      </c>
      <c r="C14" s="7">
        <f>5+10</f>
        <v>15</v>
      </c>
      <c r="D14" s="7">
        <f t="shared" si="0"/>
        <v>450</v>
      </c>
      <c r="E14" s="7"/>
      <c r="F14" s="7">
        <f t="shared" si="6"/>
        <v>0</v>
      </c>
      <c r="G14" s="7"/>
      <c r="H14" s="7">
        <f t="shared" si="2"/>
        <v>0</v>
      </c>
      <c r="I14" s="7"/>
      <c r="J14" s="7">
        <f t="shared" si="3"/>
        <v>0</v>
      </c>
      <c r="K14" s="7"/>
      <c r="L14" s="7">
        <f t="shared" si="4"/>
        <v>0</v>
      </c>
      <c r="M14" s="33">
        <f t="shared" si="5"/>
        <v>450</v>
      </c>
    </row>
    <row r="15" spans="1:13" s="9" customFormat="1" ht="14.25" customHeight="1">
      <c r="A15" s="3">
        <v>10</v>
      </c>
      <c r="B15" s="4" t="s">
        <v>15</v>
      </c>
      <c r="C15" s="7">
        <f>5+10</f>
        <v>15</v>
      </c>
      <c r="D15" s="7">
        <f t="shared" si="0"/>
        <v>450</v>
      </c>
      <c r="E15" s="7"/>
      <c r="F15" s="7">
        <f t="shared" si="6"/>
        <v>0</v>
      </c>
      <c r="G15" s="7"/>
      <c r="H15" s="7">
        <f t="shared" si="2"/>
        <v>0</v>
      </c>
      <c r="I15" s="7"/>
      <c r="J15" s="7">
        <f t="shared" si="3"/>
        <v>0</v>
      </c>
      <c r="K15" s="7"/>
      <c r="L15" s="7">
        <f t="shared" si="4"/>
        <v>0</v>
      </c>
      <c r="M15" s="33">
        <f t="shared" si="5"/>
        <v>450</v>
      </c>
    </row>
    <row r="16" spans="1:13" s="9" customFormat="1" ht="14.25" customHeight="1">
      <c r="A16" s="3">
        <v>11</v>
      </c>
      <c r="B16" s="4" t="s">
        <v>16</v>
      </c>
      <c r="C16" s="7">
        <v>15</v>
      </c>
      <c r="D16" s="7">
        <f t="shared" si="0"/>
        <v>450</v>
      </c>
      <c r="E16" s="7">
        <v>9</v>
      </c>
      <c r="F16" s="7">
        <f t="shared" si="6"/>
        <v>585</v>
      </c>
      <c r="G16" s="7"/>
      <c r="H16" s="7">
        <f t="shared" si="2"/>
        <v>0</v>
      </c>
      <c r="I16" s="7"/>
      <c r="J16" s="7">
        <f t="shared" si="3"/>
        <v>0</v>
      </c>
      <c r="K16" s="7"/>
      <c r="L16" s="7">
        <f t="shared" si="4"/>
        <v>0</v>
      </c>
      <c r="M16" s="33">
        <f t="shared" si="5"/>
        <v>1035</v>
      </c>
    </row>
    <row r="17" spans="1:13" s="9" customFormat="1" ht="14.25" customHeight="1">
      <c r="A17" s="3">
        <v>12</v>
      </c>
      <c r="B17" s="4" t="s">
        <v>17</v>
      </c>
      <c r="C17" s="7">
        <v>10</v>
      </c>
      <c r="D17" s="7">
        <f t="shared" si="0"/>
        <v>300</v>
      </c>
      <c r="E17" s="7">
        <v>25</v>
      </c>
      <c r="F17" s="7">
        <f t="shared" si="6"/>
        <v>1625</v>
      </c>
      <c r="G17" s="7"/>
      <c r="H17" s="7">
        <f t="shared" si="2"/>
        <v>0</v>
      </c>
      <c r="I17" s="7"/>
      <c r="J17" s="7">
        <f t="shared" si="3"/>
        <v>0</v>
      </c>
      <c r="K17" s="7"/>
      <c r="L17" s="7">
        <f t="shared" si="4"/>
        <v>0</v>
      </c>
      <c r="M17" s="33">
        <f t="shared" si="5"/>
        <v>1925</v>
      </c>
    </row>
    <row r="18" spans="1:13" s="9" customFormat="1" ht="14.25" customHeight="1">
      <c r="A18" s="3">
        <v>13</v>
      </c>
      <c r="B18" s="4" t="s">
        <v>18</v>
      </c>
      <c r="C18" s="7">
        <v>20</v>
      </c>
      <c r="D18" s="7">
        <f t="shared" si="0"/>
        <v>600</v>
      </c>
      <c r="E18" s="7">
        <v>25</v>
      </c>
      <c r="F18" s="7">
        <f t="shared" si="6"/>
        <v>1625</v>
      </c>
      <c r="G18" s="7">
        <v>15</v>
      </c>
      <c r="H18" s="7">
        <f t="shared" si="2"/>
        <v>525</v>
      </c>
      <c r="I18" s="7"/>
      <c r="J18" s="7">
        <f t="shared" si="3"/>
        <v>0</v>
      </c>
      <c r="K18" s="7"/>
      <c r="L18" s="7">
        <f t="shared" si="4"/>
        <v>0</v>
      </c>
      <c r="M18" s="33">
        <f t="shared" si="5"/>
        <v>2750</v>
      </c>
    </row>
    <row r="19" spans="1:13" s="9" customFormat="1" ht="14.25" customHeight="1">
      <c r="A19" s="3">
        <v>14</v>
      </c>
      <c r="B19" s="4" t="s">
        <v>19</v>
      </c>
      <c r="C19" s="7">
        <v>30</v>
      </c>
      <c r="D19" s="7">
        <f t="shared" si="0"/>
        <v>900</v>
      </c>
      <c r="E19" s="7">
        <v>12</v>
      </c>
      <c r="F19" s="7">
        <f t="shared" si="6"/>
        <v>780</v>
      </c>
      <c r="G19" s="7"/>
      <c r="H19" s="7">
        <f t="shared" si="2"/>
        <v>0</v>
      </c>
      <c r="I19" s="7"/>
      <c r="J19" s="7">
        <f t="shared" si="3"/>
        <v>0</v>
      </c>
      <c r="K19" s="7"/>
      <c r="L19" s="7">
        <f t="shared" si="4"/>
        <v>0</v>
      </c>
      <c r="M19" s="33">
        <f t="shared" si="5"/>
        <v>1680</v>
      </c>
    </row>
    <row r="20" spans="1:13" s="9" customFormat="1" ht="14.25" customHeight="1">
      <c r="A20" s="3">
        <v>15</v>
      </c>
      <c r="B20" s="4" t="s">
        <v>20</v>
      </c>
      <c r="C20" s="7">
        <v>15</v>
      </c>
      <c r="D20" s="7">
        <f t="shared" si="0"/>
        <v>450</v>
      </c>
      <c r="E20" s="7"/>
      <c r="F20" s="7">
        <f t="shared" si="6"/>
        <v>0</v>
      </c>
      <c r="G20" s="7"/>
      <c r="H20" s="7">
        <f t="shared" si="2"/>
        <v>0</v>
      </c>
      <c r="I20" s="7"/>
      <c r="J20" s="7">
        <f t="shared" si="3"/>
        <v>0</v>
      </c>
      <c r="K20" s="7"/>
      <c r="L20" s="7">
        <f t="shared" si="4"/>
        <v>0</v>
      </c>
      <c r="M20" s="33">
        <f t="shared" si="5"/>
        <v>450</v>
      </c>
    </row>
    <row r="21" spans="1:13" s="9" customFormat="1" ht="14.25" customHeight="1">
      <c r="A21" s="3">
        <v>16</v>
      </c>
      <c r="B21" s="4" t="s">
        <v>21</v>
      </c>
      <c r="C21" s="7">
        <v>15</v>
      </c>
      <c r="D21" s="7">
        <f t="shared" si="0"/>
        <v>450</v>
      </c>
      <c r="E21" s="7"/>
      <c r="F21" s="7">
        <f t="shared" si="6"/>
        <v>0</v>
      </c>
      <c r="G21" s="7">
        <v>3</v>
      </c>
      <c r="H21" s="7">
        <f t="shared" si="2"/>
        <v>105</v>
      </c>
      <c r="I21" s="7"/>
      <c r="J21" s="7">
        <f t="shared" si="3"/>
        <v>0</v>
      </c>
      <c r="K21" s="7">
        <v>5</v>
      </c>
      <c r="L21" s="7">
        <f t="shared" si="4"/>
        <v>275</v>
      </c>
      <c r="M21" s="33">
        <f t="shared" si="5"/>
        <v>830</v>
      </c>
    </row>
    <row r="22" spans="1:13" s="9" customFormat="1" ht="14.25" customHeight="1">
      <c r="A22" s="3">
        <v>17</v>
      </c>
      <c r="B22" s="4" t="s">
        <v>22</v>
      </c>
      <c r="C22" s="7">
        <v>20</v>
      </c>
      <c r="D22" s="7">
        <f t="shared" si="0"/>
        <v>600</v>
      </c>
      <c r="E22" s="7"/>
      <c r="F22" s="7">
        <f t="shared" si="6"/>
        <v>0</v>
      </c>
      <c r="G22" s="7">
        <v>10</v>
      </c>
      <c r="H22" s="7">
        <f t="shared" si="2"/>
        <v>350</v>
      </c>
      <c r="I22" s="7"/>
      <c r="J22" s="7">
        <f t="shared" si="3"/>
        <v>0</v>
      </c>
      <c r="K22" s="7">
        <f>10+10</f>
        <v>20</v>
      </c>
      <c r="L22" s="7">
        <f t="shared" si="4"/>
        <v>1100</v>
      </c>
      <c r="M22" s="33">
        <f t="shared" si="5"/>
        <v>2050</v>
      </c>
    </row>
    <row r="23" spans="1:13" s="9" customFormat="1" ht="14.25" customHeight="1">
      <c r="A23" s="3">
        <v>18</v>
      </c>
      <c r="B23" s="4" t="s">
        <v>23</v>
      </c>
      <c r="C23" s="7">
        <v>15</v>
      </c>
      <c r="D23" s="7">
        <f t="shared" si="0"/>
        <v>450</v>
      </c>
      <c r="E23" s="7">
        <v>10</v>
      </c>
      <c r="F23" s="7">
        <f t="shared" si="6"/>
        <v>650</v>
      </c>
      <c r="G23" s="7">
        <v>10</v>
      </c>
      <c r="H23" s="7">
        <f t="shared" si="2"/>
        <v>350</v>
      </c>
      <c r="I23" s="7"/>
      <c r="J23" s="7">
        <f t="shared" si="3"/>
        <v>0</v>
      </c>
      <c r="K23" s="7"/>
      <c r="L23" s="7">
        <f t="shared" si="4"/>
        <v>0</v>
      </c>
      <c r="M23" s="33">
        <f t="shared" si="5"/>
        <v>1450</v>
      </c>
    </row>
    <row r="24" spans="1:13" s="9" customFormat="1" ht="14.25" customHeight="1">
      <c r="A24" s="3">
        <v>19</v>
      </c>
      <c r="B24" s="4" t="s">
        <v>24</v>
      </c>
      <c r="C24" s="7">
        <v>50</v>
      </c>
      <c r="D24" s="7">
        <f t="shared" si="0"/>
        <v>1500</v>
      </c>
      <c r="E24" s="7">
        <v>15</v>
      </c>
      <c r="F24" s="7">
        <f t="shared" si="6"/>
        <v>975</v>
      </c>
      <c r="G24" s="7">
        <v>32</v>
      </c>
      <c r="H24" s="7">
        <f t="shared" si="2"/>
        <v>1120</v>
      </c>
      <c r="I24" s="7"/>
      <c r="J24" s="7">
        <f t="shared" si="3"/>
        <v>0</v>
      </c>
      <c r="K24" s="7">
        <v>6</v>
      </c>
      <c r="L24" s="7">
        <f t="shared" si="4"/>
        <v>330</v>
      </c>
      <c r="M24" s="33">
        <f t="shared" si="5"/>
        <v>3925</v>
      </c>
    </row>
    <row r="25" spans="1:13" s="9" customFormat="1" ht="14.25" customHeight="1">
      <c r="A25" s="3">
        <v>20</v>
      </c>
      <c r="B25" s="4" t="s">
        <v>25</v>
      </c>
      <c r="C25" s="7">
        <v>12</v>
      </c>
      <c r="D25" s="7">
        <f t="shared" si="0"/>
        <v>360</v>
      </c>
      <c r="E25" s="7">
        <v>13</v>
      </c>
      <c r="F25" s="7">
        <f t="shared" si="6"/>
        <v>845</v>
      </c>
      <c r="G25" s="7">
        <v>14</v>
      </c>
      <c r="H25" s="7">
        <f t="shared" si="2"/>
        <v>490</v>
      </c>
      <c r="I25" s="7"/>
      <c r="J25" s="7">
        <f t="shared" si="3"/>
        <v>0</v>
      </c>
      <c r="K25" s="7"/>
      <c r="L25" s="7">
        <f t="shared" si="4"/>
        <v>0</v>
      </c>
      <c r="M25" s="33">
        <f t="shared" si="5"/>
        <v>1695</v>
      </c>
    </row>
    <row r="26" spans="1:13" s="9" customFormat="1" ht="14.25" customHeight="1">
      <c r="A26" s="3">
        <v>21</v>
      </c>
      <c r="B26" s="4" t="s">
        <v>26</v>
      </c>
      <c r="C26" s="7">
        <v>10</v>
      </c>
      <c r="D26" s="7">
        <f t="shared" si="0"/>
        <v>300</v>
      </c>
      <c r="E26" s="7">
        <v>14</v>
      </c>
      <c r="F26" s="7">
        <f t="shared" si="6"/>
        <v>910</v>
      </c>
      <c r="G26" s="7"/>
      <c r="H26" s="7">
        <f t="shared" si="2"/>
        <v>0</v>
      </c>
      <c r="I26" s="7"/>
      <c r="J26" s="7">
        <f t="shared" si="3"/>
        <v>0</v>
      </c>
      <c r="K26" s="7"/>
      <c r="L26" s="7">
        <f t="shared" si="4"/>
        <v>0</v>
      </c>
      <c r="M26" s="33">
        <f t="shared" si="5"/>
        <v>1210</v>
      </c>
    </row>
    <row r="27" spans="1:13" s="9" customFormat="1" ht="14.25" customHeight="1">
      <c r="A27" s="3">
        <v>22</v>
      </c>
      <c r="B27" s="4" t="s">
        <v>27</v>
      </c>
      <c r="C27" s="7">
        <v>10</v>
      </c>
      <c r="D27" s="7">
        <f t="shared" si="0"/>
        <v>300</v>
      </c>
      <c r="E27" s="7">
        <v>60</v>
      </c>
      <c r="F27" s="7">
        <f t="shared" si="6"/>
        <v>3900</v>
      </c>
      <c r="G27" s="7"/>
      <c r="H27" s="7">
        <f t="shared" si="2"/>
        <v>0</v>
      </c>
      <c r="I27" s="7"/>
      <c r="J27" s="7">
        <f t="shared" si="3"/>
        <v>0</v>
      </c>
      <c r="K27" s="7"/>
      <c r="L27" s="7">
        <f t="shared" si="4"/>
        <v>0</v>
      </c>
      <c r="M27" s="33">
        <f t="shared" si="5"/>
        <v>4200</v>
      </c>
    </row>
    <row r="28" spans="1:13" s="9" customFormat="1" ht="14.25" customHeight="1">
      <c r="A28" s="3">
        <v>23</v>
      </c>
      <c r="B28" s="4" t="s">
        <v>28</v>
      </c>
      <c r="C28" s="7">
        <v>15</v>
      </c>
      <c r="D28" s="7">
        <f t="shared" si="0"/>
        <v>450</v>
      </c>
      <c r="E28" s="20"/>
      <c r="F28" s="7">
        <f t="shared" si="6"/>
        <v>0</v>
      </c>
      <c r="G28" s="7"/>
      <c r="H28" s="7">
        <f t="shared" si="2"/>
        <v>0</v>
      </c>
      <c r="I28" s="7"/>
      <c r="J28" s="7">
        <f t="shared" si="3"/>
        <v>0</v>
      </c>
      <c r="K28" s="7"/>
      <c r="L28" s="7">
        <f t="shared" si="4"/>
        <v>0</v>
      </c>
      <c r="M28" s="33">
        <f t="shared" si="5"/>
        <v>450</v>
      </c>
    </row>
    <row r="29" spans="1:13" s="9" customFormat="1" ht="14.25" customHeight="1">
      <c r="A29" s="3">
        <v>24</v>
      </c>
      <c r="B29" s="4" t="s">
        <v>29</v>
      </c>
      <c r="C29" s="7">
        <v>50</v>
      </c>
      <c r="D29" s="7">
        <f t="shared" si="0"/>
        <v>1500</v>
      </c>
      <c r="E29" s="7">
        <v>47</v>
      </c>
      <c r="F29" s="7">
        <f t="shared" si="6"/>
        <v>3055</v>
      </c>
      <c r="G29" s="7"/>
      <c r="H29" s="7">
        <f t="shared" si="2"/>
        <v>0</v>
      </c>
      <c r="I29" s="7">
        <v>150</v>
      </c>
      <c r="J29" s="7">
        <f t="shared" si="3"/>
        <v>5250</v>
      </c>
      <c r="K29" s="7">
        <v>10</v>
      </c>
      <c r="L29" s="7">
        <f t="shared" si="4"/>
        <v>550</v>
      </c>
      <c r="M29" s="33">
        <f t="shared" si="5"/>
        <v>10355</v>
      </c>
    </row>
    <row r="30" spans="1:13" s="9" customFormat="1" ht="14.25" customHeight="1">
      <c r="A30" s="3">
        <v>25</v>
      </c>
      <c r="B30" s="4" t="s">
        <v>69</v>
      </c>
      <c r="C30" s="7">
        <v>10</v>
      </c>
      <c r="D30" s="7">
        <f t="shared" si="0"/>
        <v>300</v>
      </c>
      <c r="E30" s="7"/>
      <c r="F30" s="7">
        <f t="shared" si="6"/>
        <v>0</v>
      </c>
      <c r="G30" s="7"/>
      <c r="H30" s="7">
        <f t="shared" si="2"/>
        <v>0</v>
      </c>
      <c r="I30" s="7"/>
      <c r="J30" s="7">
        <f t="shared" si="3"/>
        <v>0</v>
      </c>
      <c r="K30" s="7"/>
      <c r="L30" s="7">
        <f t="shared" si="4"/>
        <v>0</v>
      </c>
      <c r="M30" s="33">
        <f t="shared" si="5"/>
        <v>300</v>
      </c>
    </row>
    <row r="31" spans="1:13" s="9" customFormat="1" ht="14.25" customHeight="1">
      <c r="A31" s="3">
        <v>26</v>
      </c>
      <c r="B31" s="4" t="s">
        <v>30</v>
      </c>
      <c r="C31" s="7">
        <v>30</v>
      </c>
      <c r="D31" s="7">
        <f t="shared" si="0"/>
        <v>900</v>
      </c>
      <c r="E31" s="7">
        <v>15</v>
      </c>
      <c r="F31" s="7">
        <f t="shared" si="6"/>
        <v>975</v>
      </c>
      <c r="G31" s="7"/>
      <c r="H31" s="7">
        <f t="shared" si="2"/>
        <v>0</v>
      </c>
      <c r="I31" s="7"/>
      <c r="J31" s="7">
        <f t="shared" si="3"/>
        <v>0</v>
      </c>
      <c r="K31" s="7"/>
      <c r="L31" s="7">
        <f t="shared" si="4"/>
        <v>0</v>
      </c>
      <c r="M31" s="33">
        <f t="shared" si="5"/>
        <v>1875</v>
      </c>
    </row>
    <row r="32" spans="1:13" s="9" customFormat="1" ht="14.25" customHeight="1">
      <c r="A32" s="3">
        <v>27</v>
      </c>
      <c r="B32" s="4" t="s">
        <v>31</v>
      </c>
      <c r="C32" s="7">
        <v>30</v>
      </c>
      <c r="D32" s="7">
        <f t="shared" si="0"/>
        <v>900</v>
      </c>
      <c r="E32" s="7">
        <v>15</v>
      </c>
      <c r="F32" s="7">
        <f t="shared" si="6"/>
        <v>975</v>
      </c>
      <c r="G32" s="7"/>
      <c r="H32" s="7">
        <f t="shared" si="2"/>
        <v>0</v>
      </c>
      <c r="I32" s="7"/>
      <c r="J32" s="7">
        <f t="shared" si="3"/>
        <v>0</v>
      </c>
      <c r="K32" s="7"/>
      <c r="L32" s="7">
        <f t="shared" si="4"/>
        <v>0</v>
      </c>
      <c r="M32" s="33">
        <f t="shared" si="5"/>
        <v>1875</v>
      </c>
    </row>
    <row r="33" spans="1:13" s="9" customFormat="1" ht="14.25" customHeight="1">
      <c r="A33" s="3">
        <v>28</v>
      </c>
      <c r="B33" s="4" t="s">
        <v>32</v>
      </c>
      <c r="C33" s="7">
        <v>50</v>
      </c>
      <c r="D33" s="7">
        <f t="shared" si="0"/>
        <v>1500</v>
      </c>
      <c r="E33" s="7">
        <v>15</v>
      </c>
      <c r="F33" s="7">
        <f t="shared" si="6"/>
        <v>975</v>
      </c>
      <c r="G33" s="7"/>
      <c r="H33" s="7">
        <f t="shared" si="2"/>
        <v>0</v>
      </c>
      <c r="I33" s="7"/>
      <c r="J33" s="7">
        <f t="shared" si="3"/>
        <v>0</v>
      </c>
      <c r="K33" s="7"/>
      <c r="L33" s="7">
        <f t="shared" si="4"/>
        <v>0</v>
      </c>
      <c r="M33" s="33">
        <f t="shared" si="5"/>
        <v>2475</v>
      </c>
    </row>
    <row r="34" spans="1:13" s="9" customFormat="1" ht="14.25" customHeight="1">
      <c r="A34" s="3">
        <v>29</v>
      </c>
      <c r="B34" s="4" t="s">
        <v>33</v>
      </c>
      <c r="C34" s="7">
        <v>20</v>
      </c>
      <c r="D34" s="7">
        <f t="shared" si="0"/>
        <v>600</v>
      </c>
      <c r="E34" s="7"/>
      <c r="F34" s="7">
        <f t="shared" si="6"/>
        <v>0</v>
      </c>
      <c r="G34" s="7"/>
      <c r="H34" s="7">
        <f t="shared" si="2"/>
        <v>0</v>
      </c>
      <c r="I34" s="7"/>
      <c r="J34" s="7">
        <f t="shared" si="3"/>
        <v>0</v>
      </c>
      <c r="K34" s="7"/>
      <c r="L34" s="7">
        <f t="shared" si="4"/>
        <v>0</v>
      </c>
      <c r="M34" s="33">
        <f t="shared" si="5"/>
        <v>600</v>
      </c>
    </row>
    <row r="35" spans="1:13" s="9" customFormat="1" ht="14.25" customHeight="1">
      <c r="A35" s="3">
        <v>30</v>
      </c>
      <c r="B35" s="4" t="s">
        <v>34</v>
      </c>
      <c r="C35" s="7">
        <v>50</v>
      </c>
      <c r="D35" s="7">
        <f t="shared" si="0"/>
        <v>1500</v>
      </c>
      <c r="E35" s="7">
        <v>15</v>
      </c>
      <c r="F35" s="7">
        <f t="shared" si="6"/>
        <v>975</v>
      </c>
      <c r="G35" s="7"/>
      <c r="H35" s="7">
        <f t="shared" si="2"/>
        <v>0</v>
      </c>
      <c r="I35" s="7"/>
      <c r="J35" s="7">
        <f t="shared" si="3"/>
        <v>0</v>
      </c>
      <c r="K35" s="7"/>
      <c r="L35" s="7">
        <f t="shared" si="4"/>
        <v>0</v>
      </c>
      <c r="M35" s="33">
        <f t="shared" si="5"/>
        <v>2475</v>
      </c>
    </row>
    <row r="36" spans="1:13" s="9" customFormat="1" ht="14.25" customHeight="1">
      <c r="A36" s="3">
        <v>31</v>
      </c>
      <c r="B36" s="4" t="s">
        <v>35</v>
      </c>
      <c r="C36" s="7"/>
      <c r="D36" s="7">
        <f t="shared" si="0"/>
        <v>0</v>
      </c>
      <c r="E36" s="7"/>
      <c r="F36" s="7">
        <f t="shared" si="6"/>
        <v>0</v>
      </c>
      <c r="G36" s="7"/>
      <c r="H36" s="7">
        <f t="shared" si="2"/>
        <v>0</v>
      </c>
      <c r="I36" s="7"/>
      <c r="J36" s="7">
        <f t="shared" si="3"/>
        <v>0</v>
      </c>
      <c r="K36" s="7"/>
      <c r="L36" s="7">
        <f t="shared" si="4"/>
        <v>0</v>
      </c>
      <c r="M36" s="33">
        <f t="shared" si="5"/>
        <v>0</v>
      </c>
    </row>
    <row r="37" spans="1:13" s="22" customFormat="1" ht="14.25" customHeight="1">
      <c r="A37" s="10"/>
      <c r="B37" s="10" t="s">
        <v>36</v>
      </c>
      <c r="C37" s="13">
        <f aca="true" t="shared" si="7" ref="C37:L37">SUM(C6:C36)</f>
        <v>592</v>
      </c>
      <c r="D37" s="13">
        <f t="shared" si="7"/>
        <v>17760</v>
      </c>
      <c r="E37" s="13">
        <f t="shared" si="7"/>
        <v>305</v>
      </c>
      <c r="F37" s="7">
        <f t="shared" si="6"/>
        <v>19825</v>
      </c>
      <c r="G37" s="13">
        <f t="shared" si="7"/>
        <v>134</v>
      </c>
      <c r="H37" s="13">
        <f t="shared" si="7"/>
        <v>4690</v>
      </c>
      <c r="I37" s="13">
        <f t="shared" si="7"/>
        <v>150</v>
      </c>
      <c r="J37" s="13">
        <f t="shared" si="7"/>
        <v>5250</v>
      </c>
      <c r="K37" s="13">
        <f t="shared" si="7"/>
        <v>44</v>
      </c>
      <c r="L37" s="13">
        <f t="shared" si="7"/>
        <v>2420</v>
      </c>
      <c r="M37" s="33">
        <f t="shared" si="5"/>
        <v>49945</v>
      </c>
    </row>
    <row r="38" s="9" customFormat="1" ht="14.25" customHeight="1">
      <c r="A38" s="15"/>
    </row>
    <row r="39" spans="1:13" s="9" customFormat="1" ht="14.25" customHeight="1">
      <c r="A39" s="15"/>
      <c r="B39" s="16" t="s">
        <v>37</v>
      </c>
      <c r="C39" s="17"/>
      <c r="D39" s="17"/>
      <c r="E39" s="16"/>
      <c r="F39" s="16"/>
      <c r="G39" s="16"/>
      <c r="H39" s="16"/>
      <c r="I39" s="16"/>
      <c r="J39" s="16"/>
      <c r="K39" s="16"/>
      <c r="L39" s="16"/>
      <c r="M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9">
    <mergeCell ref="K4:L4"/>
    <mergeCell ref="G4:H4"/>
    <mergeCell ref="I4:J4"/>
    <mergeCell ref="A2:J2"/>
    <mergeCell ref="C3:J3"/>
    <mergeCell ref="A3:A5"/>
    <mergeCell ref="B3:B5"/>
    <mergeCell ref="C4:D4"/>
    <mergeCell ref="E4:F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8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39" sqref="Z39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6.140625" style="9" customWidth="1"/>
    <col min="4" max="4" width="5.28125" style="9" customWidth="1"/>
    <col min="5" max="5" width="3.8515625" style="9" customWidth="1"/>
    <col min="6" max="6" width="4.421875" style="9" customWidth="1"/>
    <col min="7" max="8" width="5.7109375" style="9" customWidth="1"/>
    <col min="9" max="9" width="5.57421875" style="9" customWidth="1"/>
    <col min="10" max="10" width="5.7109375" style="9" customWidth="1"/>
    <col min="11" max="11" width="4.140625" style="9" customWidth="1"/>
    <col min="12" max="12" width="5.00390625" style="9" customWidth="1"/>
    <col min="13" max="13" width="5.140625" style="9" customWidth="1"/>
    <col min="14" max="14" width="5.421875" style="9" customWidth="1"/>
    <col min="15" max="15" width="5.00390625" style="9" customWidth="1"/>
    <col min="16" max="16" width="5.7109375" style="9" customWidth="1"/>
    <col min="17" max="17" width="5.28125" style="9" customWidth="1"/>
    <col min="18" max="18" width="5.140625" style="9" customWidth="1"/>
    <col min="19" max="19" width="4.57421875" style="9" customWidth="1"/>
    <col min="20" max="20" width="5.28125" style="9" customWidth="1"/>
    <col min="21" max="21" width="4.7109375" style="9" customWidth="1"/>
    <col min="22" max="22" width="5.140625" style="9" customWidth="1"/>
    <col min="23" max="23" width="4.7109375" style="9" customWidth="1"/>
    <col min="24" max="24" width="5.140625" style="9" customWidth="1"/>
    <col min="25" max="25" width="4.8515625" style="9" customWidth="1"/>
    <col min="26" max="26" width="5.00390625" style="9" customWidth="1"/>
    <col min="27" max="27" width="4.8515625" style="9" customWidth="1"/>
    <col min="28" max="28" width="5.00390625" style="9" customWidth="1"/>
    <col min="29" max="29" width="4.8515625" style="9" customWidth="1"/>
    <col min="30" max="30" width="5.57421875" style="9" customWidth="1"/>
    <col min="31" max="31" width="4.8515625" style="9" customWidth="1"/>
    <col min="32" max="32" width="5.140625" style="9" customWidth="1"/>
    <col min="33" max="33" width="4.8515625" style="9" hidden="1" customWidth="1"/>
    <col min="34" max="34" width="5.140625" style="9" hidden="1" customWidth="1"/>
    <col min="35" max="35" width="10.57421875" style="9" customWidth="1"/>
  </cols>
  <sheetData>
    <row r="1" spans="1:41" s="9" customFormat="1" ht="12.75">
      <c r="A1" s="15"/>
      <c r="U1" s="25"/>
      <c r="V1" s="25" t="s">
        <v>52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35" s="9" customFormat="1" ht="15.75" customHeight="1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s="9" customFormat="1" ht="11.25" customHeight="1">
      <c r="A3" s="41" t="s">
        <v>0</v>
      </c>
      <c r="B3" s="42" t="s">
        <v>1</v>
      </c>
      <c r="C3" s="37" t="s">
        <v>65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</row>
    <row r="4" spans="1:35" s="9" customFormat="1" ht="42" customHeight="1">
      <c r="A4" s="41"/>
      <c r="B4" s="42"/>
      <c r="C4" s="40" t="s">
        <v>53</v>
      </c>
      <c r="D4" s="40"/>
      <c r="E4" s="40" t="s">
        <v>51</v>
      </c>
      <c r="F4" s="40"/>
      <c r="G4" s="40" t="s">
        <v>50</v>
      </c>
      <c r="H4" s="40"/>
      <c r="I4" s="40" t="s">
        <v>49</v>
      </c>
      <c r="J4" s="40"/>
      <c r="K4" s="40" t="s">
        <v>48</v>
      </c>
      <c r="L4" s="40"/>
      <c r="M4" s="40" t="s">
        <v>47</v>
      </c>
      <c r="N4" s="40"/>
      <c r="O4" s="40" t="s">
        <v>46</v>
      </c>
      <c r="P4" s="40"/>
      <c r="Q4" s="40" t="s">
        <v>45</v>
      </c>
      <c r="R4" s="40"/>
      <c r="S4" s="40" t="s">
        <v>44</v>
      </c>
      <c r="T4" s="40"/>
      <c r="U4" s="40" t="s">
        <v>43</v>
      </c>
      <c r="V4" s="40"/>
      <c r="W4" s="40" t="s">
        <v>42</v>
      </c>
      <c r="X4" s="40"/>
      <c r="Y4" s="40" t="s">
        <v>41</v>
      </c>
      <c r="Z4" s="40"/>
      <c r="AA4" s="40" t="s">
        <v>40</v>
      </c>
      <c r="AB4" s="40"/>
      <c r="AC4" s="40" t="s">
        <v>39</v>
      </c>
      <c r="AD4" s="40"/>
      <c r="AE4" s="40" t="s">
        <v>70</v>
      </c>
      <c r="AF4" s="40"/>
      <c r="AG4" s="40"/>
      <c r="AH4" s="40"/>
      <c r="AI4" s="1" t="s">
        <v>2</v>
      </c>
    </row>
    <row r="5" spans="1:35" s="9" customFormat="1" ht="13.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1" t="s">
        <v>5</v>
      </c>
    </row>
    <row r="6" spans="1:35" s="9" customFormat="1" ht="14.25" customHeight="1">
      <c r="A6" s="3">
        <v>1</v>
      </c>
      <c r="B6" s="4" t="s">
        <v>6</v>
      </c>
      <c r="C6" s="21"/>
      <c r="D6" s="7">
        <f>C6*40</f>
        <v>0</v>
      </c>
      <c r="E6" s="5"/>
      <c r="F6" s="7">
        <f>E6*40</f>
        <v>0</v>
      </c>
      <c r="G6" s="21"/>
      <c r="H6" s="7">
        <f>G6*40</f>
        <v>0</v>
      </c>
      <c r="I6" s="5"/>
      <c r="J6" s="7">
        <f>I6*40</f>
        <v>0</v>
      </c>
      <c r="K6" s="5"/>
      <c r="L6" s="7">
        <f>K6*40</f>
        <v>0</v>
      </c>
      <c r="M6" s="5"/>
      <c r="N6" s="7">
        <f>M6*40</f>
        <v>0</v>
      </c>
      <c r="O6" s="5"/>
      <c r="P6" s="7">
        <f>O6*40</f>
        <v>0</v>
      </c>
      <c r="Q6" s="5"/>
      <c r="R6" s="7">
        <f>Q6*40</f>
        <v>0</v>
      </c>
      <c r="S6" s="5"/>
      <c r="T6" s="7">
        <f>S6*40</f>
        <v>0</v>
      </c>
      <c r="U6" s="7"/>
      <c r="V6" s="7">
        <f>U6*40</f>
        <v>0</v>
      </c>
      <c r="W6" s="7"/>
      <c r="X6" s="7">
        <f>W6*40</f>
        <v>0</v>
      </c>
      <c r="Y6" s="7"/>
      <c r="Z6" s="7">
        <f>Y6*40</f>
        <v>0</v>
      </c>
      <c r="AA6" s="7"/>
      <c r="AB6" s="7">
        <f>AA6*40</f>
        <v>0</v>
      </c>
      <c r="AC6" s="7"/>
      <c r="AD6" s="7">
        <f>AC6*40</f>
        <v>0</v>
      </c>
      <c r="AE6" s="7"/>
      <c r="AF6" s="7">
        <f>AE6*40</f>
        <v>0</v>
      </c>
      <c r="AG6" s="7"/>
      <c r="AH6" s="6"/>
      <c r="AI6" s="8">
        <f>AF6+AD6+AB6+Z6+X6+V6+T6+R6+P6+N6+L6+J6+H6+F6+D6</f>
        <v>0</v>
      </c>
    </row>
    <row r="7" spans="1:35" s="9" customFormat="1" ht="14.25" customHeight="1">
      <c r="A7" s="3">
        <v>2</v>
      </c>
      <c r="B7" s="4" t="s">
        <v>7</v>
      </c>
      <c r="C7" s="5">
        <v>44.8</v>
      </c>
      <c r="D7" s="7">
        <f aca="true" t="shared" si="0" ref="D7:D36">C7*40</f>
        <v>1792</v>
      </c>
      <c r="E7" s="5"/>
      <c r="F7" s="7">
        <f aca="true" t="shared" si="1" ref="F7:F36">E7*40</f>
        <v>0</v>
      </c>
      <c r="G7" s="5">
        <v>60.6</v>
      </c>
      <c r="H7" s="7">
        <f aca="true" t="shared" si="2" ref="H7:H36">G7*40</f>
        <v>2424</v>
      </c>
      <c r="I7" s="5"/>
      <c r="J7" s="7">
        <f aca="true" t="shared" si="3" ref="J7:J36">I7*40</f>
        <v>0</v>
      </c>
      <c r="K7" s="5"/>
      <c r="L7" s="7">
        <f aca="true" t="shared" si="4" ref="L7:L36">K7*40</f>
        <v>0</v>
      </c>
      <c r="M7" s="5">
        <v>5.6</v>
      </c>
      <c r="N7" s="7">
        <f aca="true" t="shared" si="5" ref="N7:N37">M7*40</f>
        <v>224</v>
      </c>
      <c r="O7" s="5">
        <v>22.4</v>
      </c>
      <c r="P7" s="7">
        <f aca="true" t="shared" si="6" ref="P7:P36">O7*40</f>
        <v>896</v>
      </c>
      <c r="Q7" s="5"/>
      <c r="R7" s="7">
        <f aca="true" t="shared" si="7" ref="R7:R36">Q7*40</f>
        <v>0</v>
      </c>
      <c r="S7" s="5"/>
      <c r="T7" s="7">
        <f aca="true" t="shared" si="8" ref="T7:T37">S7*40</f>
        <v>0</v>
      </c>
      <c r="U7" s="7"/>
      <c r="V7" s="7">
        <f aca="true" t="shared" si="9" ref="V7:V37">U7*40</f>
        <v>0</v>
      </c>
      <c r="W7" s="7"/>
      <c r="X7" s="7">
        <f aca="true" t="shared" si="10" ref="X7:X36">W7*40</f>
        <v>0</v>
      </c>
      <c r="Y7" s="7"/>
      <c r="Z7" s="7">
        <f aca="true" t="shared" si="11" ref="Z7:Z36">Y7*40</f>
        <v>0</v>
      </c>
      <c r="AA7" s="7"/>
      <c r="AB7" s="7">
        <f aca="true" t="shared" si="12" ref="AB7:AB37">AA7*40</f>
        <v>0</v>
      </c>
      <c r="AC7" s="7"/>
      <c r="AD7" s="7">
        <f aca="true" t="shared" si="13" ref="AD7:AD37">AC7*40</f>
        <v>0</v>
      </c>
      <c r="AE7" s="7"/>
      <c r="AF7" s="7">
        <f aca="true" t="shared" si="14" ref="AF7:AF37">AE7*40</f>
        <v>0</v>
      </c>
      <c r="AG7" s="7"/>
      <c r="AH7" s="6"/>
      <c r="AI7" s="8">
        <f aca="true" t="shared" si="15" ref="AI7:AI37">AF7+AD7+AB7+Z7+X7+V7+T7+R7+P7+N7+L7+J7+H7+F7+D7</f>
        <v>5336</v>
      </c>
    </row>
    <row r="8" spans="1:35" s="9" customFormat="1" ht="14.25" customHeight="1">
      <c r="A8" s="3">
        <v>3</v>
      </c>
      <c r="B8" s="4" t="s">
        <v>8</v>
      </c>
      <c r="C8" s="19">
        <f>2.8*12</f>
        <v>33.599999999999994</v>
      </c>
      <c r="D8" s="7">
        <f t="shared" si="0"/>
        <v>1343.9999999999998</v>
      </c>
      <c r="E8" s="32">
        <f>2.8*7</f>
        <v>19.599999999999998</v>
      </c>
      <c r="F8" s="7">
        <f t="shared" si="1"/>
        <v>783.9999999999999</v>
      </c>
      <c r="G8" s="19">
        <f>2.8*4</f>
        <v>11.2</v>
      </c>
      <c r="H8" s="7">
        <f t="shared" si="2"/>
        <v>448</v>
      </c>
      <c r="I8" s="19">
        <f>2.8*23</f>
        <v>64.39999999999999</v>
      </c>
      <c r="J8" s="7">
        <f t="shared" si="3"/>
        <v>2575.9999999999995</v>
      </c>
      <c r="K8" s="5">
        <f>2.8*1</f>
        <v>2.8</v>
      </c>
      <c r="L8" s="7">
        <f t="shared" si="4"/>
        <v>112</v>
      </c>
      <c r="M8" s="19">
        <f>2.8*4</f>
        <v>11.2</v>
      </c>
      <c r="N8" s="7">
        <f t="shared" si="5"/>
        <v>448</v>
      </c>
      <c r="O8" s="5"/>
      <c r="P8" s="7">
        <f t="shared" si="6"/>
        <v>0</v>
      </c>
      <c r="Q8" s="5"/>
      <c r="R8" s="7">
        <f t="shared" si="7"/>
        <v>0</v>
      </c>
      <c r="S8" s="5"/>
      <c r="T8" s="7">
        <f t="shared" si="8"/>
        <v>0</v>
      </c>
      <c r="U8" s="7"/>
      <c r="V8" s="7">
        <f t="shared" si="9"/>
        <v>0</v>
      </c>
      <c r="W8" s="20">
        <f>2.8</f>
        <v>2.8</v>
      </c>
      <c r="X8" s="7">
        <f t="shared" si="10"/>
        <v>112</v>
      </c>
      <c r="Y8" s="7"/>
      <c r="Z8" s="7">
        <f t="shared" si="11"/>
        <v>0</v>
      </c>
      <c r="AA8" s="7"/>
      <c r="AB8" s="7">
        <f t="shared" si="12"/>
        <v>0</v>
      </c>
      <c r="AC8" s="7"/>
      <c r="AD8" s="7">
        <f t="shared" si="13"/>
        <v>0</v>
      </c>
      <c r="AE8" s="7"/>
      <c r="AF8" s="7">
        <f t="shared" si="14"/>
        <v>0</v>
      </c>
      <c r="AG8" s="7"/>
      <c r="AH8" s="6"/>
      <c r="AI8" s="8">
        <f t="shared" si="15"/>
        <v>5823.999999999999</v>
      </c>
    </row>
    <row r="9" spans="1:35" s="9" customFormat="1" ht="14.25" customHeight="1">
      <c r="A9" s="3">
        <v>4</v>
      </c>
      <c r="B9" s="4" t="s">
        <v>9</v>
      </c>
      <c r="C9" s="5">
        <v>64.4</v>
      </c>
      <c r="D9" s="7">
        <f t="shared" si="0"/>
        <v>2576</v>
      </c>
      <c r="E9" s="5"/>
      <c r="F9" s="7">
        <f t="shared" si="1"/>
        <v>0</v>
      </c>
      <c r="G9" s="5">
        <v>79</v>
      </c>
      <c r="H9" s="7">
        <f t="shared" si="2"/>
        <v>3160</v>
      </c>
      <c r="I9" s="5"/>
      <c r="J9" s="7">
        <f t="shared" si="3"/>
        <v>0</v>
      </c>
      <c r="K9" s="5"/>
      <c r="L9" s="7">
        <f t="shared" si="4"/>
        <v>0</v>
      </c>
      <c r="M9" s="5">
        <v>28</v>
      </c>
      <c r="N9" s="7">
        <f t="shared" si="5"/>
        <v>1120</v>
      </c>
      <c r="O9" s="5">
        <v>56</v>
      </c>
      <c r="P9" s="7">
        <f t="shared" si="6"/>
        <v>2240</v>
      </c>
      <c r="Q9" s="5"/>
      <c r="R9" s="7">
        <f t="shared" si="7"/>
        <v>0</v>
      </c>
      <c r="S9" s="5">
        <v>23</v>
      </c>
      <c r="T9" s="7">
        <f t="shared" si="8"/>
        <v>920</v>
      </c>
      <c r="U9" s="7"/>
      <c r="V9" s="7">
        <f t="shared" si="9"/>
        <v>0</v>
      </c>
      <c r="W9" s="7"/>
      <c r="X9" s="7">
        <f t="shared" si="10"/>
        <v>0</v>
      </c>
      <c r="Y9" s="7"/>
      <c r="Z9" s="7">
        <f t="shared" si="11"/>
        <v>0</v>
      </c>
      <c r="AA9" s="7"/>
      <c r="AB9" s="7">
        <f t="shared" si="12"/>
        <v>0</v>
      </c>
      <c r="AC9" s="7"/>
      <c r="AD9" s="7">
        <f t="shared" si="13"/>
        <v>0</v>
      </c>
      <c r="AE9" s="7"/>
      <c r="AF9" s="7">
        <f t="shared" si="14"/>
        <v>0</v>
      </c>
      <c r="AG9" s="7"/>
      <c r="AH9" s="6"/>
      <c r="AI9" s="8">
        <f t="shared" si="15"/>
        <v>10016</v>
      </c>
    </row>
    <row r="10" spans="1:35" s="9" customFormat="1" ht="14.25" customHeight="1">
      <c r="A10" s="3">
        <v>5</v>
      </c>
      <c r="B10" s="4" t="s">
        <v>10</v>
      </c>
      <c r="C10" s="5">
        <v>53.2</v>
      </c>
      <c r="D10" s="7">
        <f t="shared" si="0"/>
        <v>2128</v>
      </c>
      <c r="E10" s="5"/>
      <c r="F10" s="7">
        <f t="shared" si="1"/>
        <v>0</v>
      </c>
      <c r="G10" s="5">
        <v>123.2</v>
      </c>
      <c r="H10" s="7">
        <f t="shared" si="2"/>
        <v>4928</v>
      </c>
      <c r="I10" s="5"/>
      <c r="J10" s="7">
        <f t="shared" si="3"/>
        <v>0</v>
      </c>
      <c r="K10" s="5"/>
      <c r="L10" s="7">
        <f t="shared" si="4"/>
        <v>0</v>
      </c>
      <c r="M10" s="5"/>
      <c r="N10" s="7">
        <f t="shared" si="5"/>
        <v>0</v>
      </c>
      <c r="O10" s="5">
        <v>8.4</v>
      </c>
      <c r="P10" s="7">
        <f t="shared" si="6"/>
        <v>336</v>
      </c>
      <c r="Q10" s="5"/>
      <c r="R10" s="7">
        <f t="shared" si="7"/>
        <v>0</v>
      </c>
      <c r="S10" s="5"/>
      <c r="T10" s="7">
        <f t="shared" si="8"/>
        <v>0</v>
      </c>
      <c r="U10" s="7"/>
      <c r="V10" s="7">
        <f t="shared" si="9"/>
        <v>0</v>
      </c>
      <c r="W10" s="7"/>
      <c r="X10" s="7">
        <f t="shared" si="10"/>
        <v>0</v>
      </c>
      <c r="Y10" s="7"/>
      <c r="Z10" s="7">
        <f t="shared" si="11"/>
        <v>0</v>
      </c>
      <c r="AA10" s="7"/>
      <c r="AB10" s="7">
        <f t="shared" si="12"/>
        <v>0</v>
      </c>
      <c r="AC10" s="7"/>
      <c r="AD10" s="7">
        <f t="shared" si="13"/>
        <v>0</v>
      </c>
      <c r="AE10" s="20">
        <v>2.8</v>
      </c>
      <c r="AF10" s="7">
        <f t="shared" si="14"/>
        <v>112</v>
      </c>
      <c r="AG10" s="7"/>
      <c r="AH10" s="6"/>
      <c r="AI10" s="8">
        <f t="shared" si="15"/>
        <v>7504</v>
      </c>
    </row>
    <row r="11" spans="1:35" s="9" customFormat="1" ht="14.25" customHeight="1">
      <c r="A11" s="3">
        <v>6</v>
      </c>
      <c r="B11" s="4" t="s">
        <v>11</v>
      </c>
      <c r="C11" s="5">
        <v>25</v>
      </c>
      <c r="D11" s="7">
        <f t="shared" si="0"/>
        <v>1000</v>
      </c>
      <c r="E11" s="5"/>
      <c r="F11" s="7">
        <f t="shared" si="1"/>
        <v>0</v>
      </c>
      <c r="G11" s="5"/>
      <c r="H11" s="7">
        <f t="shared" si="2"/>
        <v>0</v>
      </c>
      <c r="I11" s="5">
        <v>60</v>
      </c>
      <c r="J11" s="7">
        <f t="shared" si="3"/>
        <v>2400</v>
      </c>
      <c r="K11" s="5"/>
      <c r="L11" s="7">
        <f t="shared" si="4"/>
        <v>0</v>
      </c>
      <c r="M11" s="5">
        <v>5.6</v>
      </c>
      <c r="N11" s="7">
        <f t="shared" si="5"/>
        <v>224</v>
      </c>
      <c r="O11" s="5"/>
      <c r="P11" s="7">
        <f t="shared" si="6"/>
        <v>0</v>
      </c>
      <c r="Q11" s="5">
        <v>5.6</v>
      </c>
      <c r="R11" s="7">
        <f t="shared" si="7"/>
        <v>224</v>
      </c>
      <c r="S11" s="5">
        <v>5.6</v>
      </c>
      <c r="T11" s="7">
        <f t="shared" si="8"/>
        <v>224</v>
      </c>
      <c r="U11" s="7"/>
      <c r="V11" s="7">
        <f t="shared" si="9"/>
        <v>0</v>
      </c>
      <c r="W11" s="7"/>
      <c r="X11" s="7">
        <f t="shared" si="10"/>
        <v>0</v>
      </c>
      <c r="Y11" s="7"/>
      <c r="Z11" s="7">
        <f t="shared" si="11"/>
        <v>0</v>
      </c>
      <c r="AA11" s="7">
        <v>25</v>
      </c>
      <c r="AB11" s="7">
        <f t="shared" si="12"/>
        <v>1000</v>
      </c>
      <c r="AC11" s="7"/>
      <c r="AD11" s="7">
        <f t="shared" si="13"/>
        <v>0</v>
      </c>
      <c r="AE11" s="7"/>
      <c r="AF11" s="7">
        <f t="shared" si="14"/>
        <v>0</v>
      </c>
      <c r="AG11" s="7"/>
      <c r="AH11" s="6"/>
      <c r="AI11" s="8">
        <f t="shared" si="15"/>
        <v>5072</v>
      </c>
    </row>
    <row r="12" spans="1:35" s="9" customFormat="1" ht="14.25" customHeight="1">
      <c r="A12" s="3">
        <v>7</v>
      </c>
      <c r="B12" s="4" t="s">
        <v>12</v>
      </c>
      <c r="C12" s="5">
        <v>57</v>
      </c>
      <c r="D12" s="7">
        <f t="shared" si="0"/>
        <v>2280</v>
      </c>
      <c r="E12" s="5"/>
      <c r="F12" s="7">
        <f t="shared" si="1"/>
        <v>0</v>
      </c>
      <c r="G12" s="5">
        <v>46</v>
      </c>
      <c r="H12" s="7">
        <f t="shared" si="2"/>
        <v>1840</v>
      </c>
      <c r="I12" s="5"/>
      <c r="J12" s="7">
        <f t="shared" si="3"/>
        <v>0</v>
      </c>
      <c r="K12" s="5"/>
      <c r="L12" s="7">
        <f t="shared" si="4"/>
        <v>0</v>
      </c>
      <c r="M12" s="5">
        <v>71</v>
      </c>
      <c r="N12" s="7">
        <f t="shared" si="5"/>
        <v>2840</v>
      </c>
      <c r="O12" s="5">
        <v>54</v>
      </c>
      <c r="P12" s="7">
        <f t="shared" si="6"/>
        <v>2160</v>
      </c>
      <c r="Q12" s="5"/>
      <c r="R12" s="7">
        <f t="shared" si="7"/>
        <v>0</v>
      </c>
      <c r="S12" s="5"/>
      <c r="T12" s="7">
        <f t="shared" si="8"/>
        <v>0</v>
      </c>
      <c r="U12" s="7"/>
      <c r="V12" s="7">
        <f t="shared" si="9"/>
        <v>0</v>
      </c>
      <c r="W12" s="7"/>
      <c r="X12" s="7">
        <f t="shared" si="10"/>
        <v>0</v>
      </c>
      <c r="Y12" s="7"/>
      <c r="Z12" s="7">
        <f t="shared" si="11"/>
        <v>0</v>
      </c>
      <c r="AA12" s="7"/>
      <c r="AB12" s="7">
        <f t="shared" si="12"/>
        <v>0</v>
      </c>
      <c r="AC12" s="7"/>
      <c r="AD12" s="7">
        <f t="shared" si="13"/>
        <v>0</v>
      </c>
      <c r="AE12" s="7"/>
      <c r="AF12" s="7">
        <f t="shared" si="14"/>
        <v>0</v>
      </c>
      <c r="AG12" s="7"/>
      <c r="AH12" s="6"/>
      <c r="AI12" s="8">
        <f t="shared" si="15"/>
        <v>9120</v>
      </c>
    </row>
    <row r="13" spans="1:35" s="9" customFormat="1" ht="14.25" customHeight="1">
      <c r="A13" s="3">
        <v>8</v>
      </c>
      <c r="B13" s="4" t="s">
        <v>13</v>
      </c>
      <c r="C13" s="5">
        <v>42</v>
      </c>
      <c r="D13" s="7">
        <f t="shared" si="0"/>
        <v>1680</v>
      </c>
      <c r="E13" s="5"/>
      <c r="F13" s="7">
        <f t="shared" si="1"/>
        <v>0</v>
      </c>
      <c r="G13" s="5">
        <v>154</v>
      </c>
      <c r="H13" s="7">
        <f t="shared" si="2"/>
        <v>6160</v>
      </c>
      <c r="I13" s="5"/>
      <c r="J13" s="7">
        <f t="shared" si="3"/>
        <v>0</v>
      </c>
      <c r="K13" s="5"/>
      <c r="L13" s="7">
        <f t="shared" si="4"/>
        <v>0</v>
      </c>
      <c r="M13" s="5">
        <v>22.4</v>
      </c>
      <c r="N13" s="7">
        <f t="shared" si="5"/>
        <v>896</v>
      </c>
      <c r="O13" s="5">
        <v>50.4</v>
      </c>
      <c r="P13" s="7">
        <f t="shared" si="6"/>
        <v>2016</v>
      </c>
      <c r="Q13" s="5">
        <v>5.6</v>
      </c>
      <c r="R13" s="7">
        <f t="shared" si="7"/>
        <v>224</v>
      </c>
      <c r="S13" s="5"/>
      <c r="T13" s="7">
        <f t="shared" si="8"/>
        <v>0</v>
      </c>
      <c r="U13" s="7"/>
      <c r="V13" s="7">
        <f t="shared" si="9"/>
        <v>0</v>
      </c>
      <c r="W13" s="7"/>
      <c r="X13" s="7">
        <f t="shared" si="10"/>
        <v>0</v>
      </c>
      <c r="Y13" s="7"/>
      <c r="Z13" s="7">
        <f t="shared" si="11"/>
        <v>0</v>
      </c>
      <c r="AA13" s="7"/>
      <c r="AB13" s="7">
        <f t="shared" si="12"/>
        <v>0</v>
      </c>
      <c r="AC13" s="7"/>
      <c r="AD13" s="7">
        <f t="shared" si="13"/>
        <v>0</v>
      </c>
      <c r="AE13" s="7"/>
      <c r="AF13" s="7">
        <f t="shared" si="14"/>
        <v>0</v>
      </c>
      <c r="AG13" s="7"/>
      <c r="AH13" s="6"/>
      <c r="AI13" s="8">
        <f t="shared" si="15"/>
        <v>10976</v>
      </c>
    </row>
    <row r="14" spans="1:35" s="9" customFormat="1" ht="14.25" customHeight="1">
      <c r="A14" s="3">
        <v>9</v>
      </c>
      <c r="B14" s="4" t="s">
        <v>14</v>
      </c>
      <c r="C14" s="5"/>
      <c r="D14" s="7">
        <f t="shared" si="0"/>
        <v>0</v>
      </c>
      <c r="E14" s="5"/>
      <c r="F14" s="7">
        <f t="shared" si="1"/>
        <v>0</v>
      </c>
      <c r="G14" s="5">
        <v>186</v>
      </c>
      <c r="H14" s="7">
        <f t="shared" si="2"/>
        <v>7440</v>
      </c>
      <c r="I14" s="5"/>
      <c r="J14" s="7">
        <f t="shared" si="3"/>
        <v>0</v>
      </c>
      <c r="K14" s="5"/>
      <c r="L14" s="7">
        <f t="shared" si="4"/>
        <v>0</v>
      </c>
      <c r="M14" s="5"/>
      <c r="N14" s="7">
        <f t="shared" si="5"/>
        <v>0</v>
      </c>
      <c r="O14" s="5"/>
      <c r="P14" s="7">
        <f t="shared" si="6"/>
        <v>0</v>
      </c>
      <c r="Q14" s="5"/>
      <c r="R14" s="7">
        <f t="shared" si="7"/>
        <v>0</v>
      </c>
      <c r="S14" s="5"/>
      <c r="T14" s="7">
        <f t="shared" si="8"/>
        <v>0</v>
      </c>
      <c r="U14" s="7"/>
      <c r="V14" s="7">
        <f t="shared" si="9"/>
        <v>0</v>
      </c>
      <c r="W14" s="7"/>
      <c r="X14" s="7">
        <f t="shared" si="10"/>
        <v>0</v>
      </c>
      <c r="Y14" s="7"/>
      <c r="Z14" s="7">
        <f t="shared" si="11"/>
        <v>0</v>
      </c>
      <c r="AA14" s="7"/>
      <c r="AB14" s="7">
        <f t="shared" si="12"/>
        <v>0</v>
      </c>
      <c r="AC14" s="7"/>
      <c r="AD14" s="7">
        <f t="shared" si="13"/>
        <v>0</v>
      </c>
      <c r="AE14" s="7"/>
      <c r="AF14" s="7">
        <f t="shared" si="14"/>
        <v>0</v>
      </c>
      <c r="AG14" s="7"/>
      <c r="AH14" s="6"/>
      <c r="AI14" s="8">
        <f t="shared" si="15"/>
        <v>7440</v>
      </c>
    </row>
    <row r="15" spans="1:35" s="9" customFormat="1" ht="14.25" customHeight="1">
      <c r="A15" s="3">
        <v>10</v>
      </c>
      <c r="B15" s="4" t="s">
        <v>15</v>
      </c>
      <c r="C15" s="5">
        <v>18</v>
      </c>
      <c r="D15" s="7">
        <f t="shared" si="0"/>
        <v>720</v>
      </c>
      <c r="E15" s="5"/>
      <c r="F15" s="7">
        <f t="shared" si="1"/>
        <v>0</v>
      </c>
      <c r="G15" s="5">
        <v>74</v>
      </c>
      <c r="H15" s="7">
        <f t="shared" si="2"/>
        <v>2960</v>
      </c>
      <c r="I15" s="5">
        <v>14</v>
      </c>
      <c r="J15" s="7">
        <f t="shared" si="3"/>
        <v>560</v>
      </c>
      <c r="K15" s="5">
        <v>3</v>
      </c>
      <c r="L15" s="7">
        <f t="shared" si="4"/>
        <v>120</v>
      </c>
      <c r="M15" s="5">
        <v>16.53</v>
      </c>
      <c r="N15" s="7">
        <f t="shared" si="5"/>
        <v>661.2</v>
      </c>
      <c r="O15" s="21">
        <v>16.8</v>
      </c>
      <c r="P15" s="7">
        <f t="shared" si="6"/>
        <v>672</v>
      </c>
      <c r="Q15" s="21">
        <v>16.8</v>
      </c>
      <c r="R15" s="7">
        <f t="shared" si="7"/>
        <v>672</v>
      </c>
      <c r="S15" s="5">
        <v>28</v>
      </c>
      <c r="T15" s="7">
        <f t="shared" si="8"/>
        <v>1120</v>
      </c>
      <c r="U15" s="7">
        <v>3</v>
      </c>
      <c r="V15" s="7">
        <f t="shared" si="9"/>
        <v>120</v>
      </c>
      <c r="W15" s="7"/>
      <c r="X15" s="7">
        <f t="shared" si="10"/>
        <v>0</v>
      </c>
      <c r="Y15" s="7"/>
      <c r="Z15" s="7">
        <f t="shared" si="11"/>
        <v>0</v>
      </c>
      <c r="AA15" s="7"/>
      <c r="AB15" s="7">
        <f t="shared" si="12"/>
        <v>0</v>
      </c>
      <c r="AC15" s="7"/>
      <c r="AD15" s="7">
        <f t="shared" si="13"/>
        <v>0</v>
      </c>
      <c r="AE15" s="7"/>
      <c r="AF15" s="7">
        <f t="shared" si="14"/>
        <v>0</v>
      </c>
      <c r="AG15" s="7"/>
      <c r="AH15" s="6"/>
      <c r="AI15" s="8">
        <f t="shared" si="15"/>
        <v>7605.2</v>
      </c>
    </row>
    <row r="16" spans="1:35" s="9" customFormat="1" ht="14.25" customHeight="1">
      <c r="A16" s="3">
        <v>11</v>
      </c>
      <c r="B16" s="4" t="s">
        <v>16</v>
      </c>
      <c r="C16" s="5">
        <v>94.3</v>
      </c>
      <c r="D16" s="7">
        <f t="shared" si="0"/>
        <v>3772</v>
      </c>
      <c r="E16" s="5"/>
      <c r="F16" s="7">
        <f t="shared" si="1"/>
        <v>0</v>
      </c>
      <c r="G16" s="5">
        <v>333</v>
      </c>
      <c r="H16" s="7">
        <f t="shared" si="2"/>
        <v>13320</v>
      </c>
      <c r="I16" s="5"/>
      <c r="J16" s="7">
        <f t="shared" si="3"/>
        <v>0</v>
      </c>
      <c r="K16" s="5">
        <v>15</v>
      </c>
      <c r="L16" s="7">
        <f t="shared" si="4"/>
        <v>600</v>
      </c>
      <c r="M16" s="5"/>
      <c r="N16" s="7">
        <f t="shared" si="5"/>
        <v>0</v>
      </c>
      <c r="O16" s="5">
        <v>31</v>
      </c>
      <c r="P16" s="7">
        <f t="shared" si="6"/>
        <v>1240</v>
      </c>
      <c r="Q16" s="5"/>
      <c r="R16" s="7">
        <f t="shared" si="7"/>
        <v>0</v>
      </c>
      <c r="S16" s="5"/>
      <c r="T16" s="7">
        <f t="shared" si="8"/>
        <v>0</v>
      </c>
      <c r="U16" s="7"/>
      <c r="V16" s="7">
        <f t="shared" si="9"/>
        <v>0</v>
      </c>
      <c r="W16" s="7"/>
      <c r="X16" s="7">
        <f t="shared" si="10"/>
        <v>0</v>
      </c>
      <c r="Y16" s="7">
        <v>14</v>
      </c>
      <c r="Z16" s="7">
        <f t="shared" si="11"/>
        <v>560</v>
      </c>
      <c r="AA16" s="7"/>
      <c r="AB16" s="7">
        <f t="shared" si="12"/>
        <v>0</v>
      </c>
      <c r="AC16" s="7"/>
      <c r="AD16" s="7">
        <f t="shared" si="13"/>
        <v>0</v>
      </c>
      <c r="AE16" s="7"/>
      <c r="AF16" s="7">
        <f t="shared" si="14"/>
        <v>0</v>
      </c>
      <c r="AG16" s="7"/>
      <c r="AH16" s="6"/>
      <c r="AI16" s="8">
        <f t="shared" si="15"/>
        <v>19492</v>
      </c>
    </row>
    <row r="17" spans="1:35" s="9" customFormat="1" ht="14.25" customHeight="1">
      <c r="A17" s="3">
        <v>12</v>
      </c>
      <c r="B17" s="4" t="s">
        <v>17</v>
      </c>
      <c r="C17" s="5">
        <v>69</v>
      </c>
      <c r="D17" s="7">
        <f t="shared" si="0"/>
        <v>2760</v>
      </c>
      <c r="E17" s="5">
        <v>94</v>
      </c>
      <c r="F17" s="7">
        <f t="shared" si="1"/>
        <v>3760</v>
      </c>
      <c r="G17" s="5">
        <v>233</v>
      </c>
      <c r="H17" s="7">
        <f t="shared" si="2"/>
        <v>9320</v>
      </c>
      <c r="I17" s="5"/>
      <c r="J17" s="7">
        <f t="shared" si="3"/>
        <v>0</v>
      </c>
      <c r="K17" s="5"/>
      <c r="L17" s="7">
        <f t="shared" si="4"/>
        <v>0</v>
      </c>
      <c r="M17" s="5">
        <v>13</v>
      </c>
      <c r="N17" s="7">
        <f t="shared" si="5"/>
        <v>520</v>
      </c>
      <c r="O17" s="5">
        <v>17</v>
      </c>
      <c r="P17" s="7">
        <f t="shared" si="6"/>
        <v>680</v>
      </c>
      <c r="Q17" s="5">
        <v>11</v>
      </c>
      <c r="R17" s="7">
        <f t="shared" si="7"/>
        <v>440</v>
      </c>
      <c r="S17" s="5"/>
      <c r="T17" s="7">
        <f t="shared" si="8"/>
        <v>0</v>
      </c>
      <c r="U17" s="7"/>
      <c r="V17" s="7">
        <f t="shared" si="9"/>
        <v>0</v>
      </c>
      <c r="W17" s="7"/>
      <c r="X17" s="7">
        <f t="shared" si="10"/>
        <v>0</v>
      </c>
      <c r="Y17" s="7"/>
      <c r="Z17" s="7">
        <f t="shared" si="11"/>
        <v>0</v>
      </c>
      <c r="AA17" s="7"/>
      <c r="AB17" s="7">
        <f t="shared" si="12"/>
        <v>0</v>
      </c>
      <c r="AC17" s="7"/>
      <c r="AD17" s="7">
        <f t="shared" si="13"/>
        <v>0</v>
      </c>
      <c r="AE17" s="7"/>
      <c r="AF17" s="7">
        <f t="shared" si="14"/>
        <v>0</v>
      </c>
      <c r="AG17" s="7"/>
      <c r="AH17" s="6"/>
      <c r="AI17" s="8">
        <f t="shared" si="15"/>
        <v>17480</v>
      </c>
    </row>
    <row r="18" spans="1:35" s="9" customFormat="1" ht="14.25" customHeight="1">
      <c r="A18" s="3">
        <v>13</v>
      </c>
      <c r="B18" s="4" t="s">
        <v>18</v>
      </c>
      <c r="C18" s="21">
        <f>181+11.3+86.8</f>
        <v>279.1</v>
      </c>
      <c r="D18" s="7">
        <f t="shared" si="0"/>
        <v>11164</v>
      </c>
      <c r="E18" s="5"/>
      <c r="F18" s="7">
        <f t="shared" si="1"/>
        <v>0</v>
      </c>
      <c r="G18" s="5">
        <v>51.2</v>
      </c>
      <c r="H18" s="7">
        <f t="shared" si="2"/>
        <v>2048</v>
      </c>
      <c r="I18" s="5">
        <v>79.5</v>
      </c>
      <c r="J18" s="7">
        <f t="shared" si="3"/>
        <v>3180</v>
      </c>
      <c r="K18" s="5"/>
      <c r="L18" s="7">
        <f t="shared" si="4"/>
        <v>0</v>
      </c>
      <c r="M18" s="32">
        <f>44.45</f>
        <v>44.45</v>
      </c>
      <c r="N18" s="7">
        <f t="shared" si="5"/>
        <v>1778</v>
      </c>
      <c r="O18" s="5">
        <f>38.1</f>
        <v>38.1</v>
      </c>
      <c r="P18" s="7">
        <f t="shared" si="6"/>
        <v>1524</v>
      </c>
      <c r="Q18" s="21">
        <f>21.8</f>
        <v>21.8</v>
      </c>
      <c r="R18" s="7">
        <f t="shared" si="7"/>
        <v>872</v>
      </c>
      <c r="S18" s="5">
        <f>9.3</f>
        <v>9.3</v>
      </c>
      <c r="T18" s="7">
        <f t="shared" si="8"/>
        <v>372</v>
      </c>
      <c r="U18" s="20">
        <f>14.26</f>
        <v>14.26</v>
      </c>
      <c r="V18" s="7">
        <f t="shared" si="9"/>
        <v>570.4</v>
      </c>
      <c r="W18" s="7">
        <f>28</f>
        <v>28</v>
      </c>
      <c r="X18" s="7">
        <f t="shared" si="10"/>
        <v>1120</v>
      </c>
      <c r="Y18" s="7"/>
      <c r="Z18" s="7">
        <f t="shared" si="11"/>
        <v>0</v>
      </c>
      <c r="AA18" s="7"/>
      <c r="AB18" s="7">
        <f t="shared" si="12"/>
        <v>0</v>
      </c>
      <c r="AC18" s="7">
        <v>9.4</v>
      </c>
      <c r="AD18" s="7">
        <f t="shared" si="13"/>
        <v>376</v>
      </c>
      <c r="AE18" s="7"/>
      <c r="AF18" s="7">
        <f t="shared" si="14"/>
        <v>0</v>
      </c>
      <c r="AG18" s="7"/>
      <c r="AH18" s="6"/>
      <c r="AI18" s="8">
        <f t="shared" si="15"/>
        <v>23004.4</v>
      </c>
    </row>
    <row r="19" spans="1:35" s="9" customFormat="1" ht="14.25" customHeight="1">
      <c r="A19" s="3">
        <v>14</v>
      </c>
      <c r="B19" s="4" t="s">
        <v>19</v>
      </c>
      <c r="C19" s="5">
        <v>160.28</v>
      </c>
      <c r="D19" s="7">
        <f t="shared" si="0"/>
        <v>6411.2</v>
      </c>
      <c r="E19" s="5">
        <v>97.8</v>
      </c>
      <c r="F19" s="7">
        <f t="shared" si="1"/>
        <v>3912</v>
      </c>
      <c r="G19" s="5">
        <v>165</v>
      </c>
      <c r="H19" s="7">
        <f t="shared" si="2"/>
        <v>6600</v>
      </c>
      <c r="I19" s="5"/>
      <c r="J19" s="7">
        <f t="shared" si="3"/>
        <v>0</v>
      </c>
      <c r="K19" s="5"/>
      <c r="L19" s="7">
        <f t="shared" si="4"/>
        <v>0</v>
      </c>
      <c r="M19" s="5"/>
      <c r="N19" s="7">
        <f t="shared" si="5"/>
        <v>0</v>
      </c>
      <c r="O19" s="5"/>
      <c r="P19" s="7">
        <f t="shared" si="6"/>
        <v>0</v>
      </c>
      <c r="Q19" s="5"/>
      <c r="R19" s="7">
        <f t="shared" si="7"/>
        <v>0</v>
      </c>
      <c r="S19" s="5">
        <v>44.2</v>
      </c>
      <c r="T19" s="7">
        <f t="shared" si="8"/>
        <v>1768</v>
      </c>
      <c r="U19" s="7"/>
      <c r="V19" s="7">
        <f t="shared" si="9"/>
        <v>0</v>
      </c>
      <c r="W19" s="7"/>
      <c r="X19" s="7">
        <f t="shared" si="10"/>
        <v>0</v>
      </c>
      <c r="Y19" s="7"/>
      <c r="Z19" s="7">
        <f t="shared" si="11"/>
        <v>0</v>
      </c>
      <c r="AA19" s="7"/>
      <c r="AB19" s="7">
        <f t="shared" si="12"/>
        <v>0</v>
      </c>
      <c r="AC19" s="7">
        <v>2.8</v>
      </c>
      <c r="AD19" s="7">
        <f t="shared" si="13"/>
        <v>112</v>
      </c>
      <c r="AE19" s="7">
        <v>11.2</v>
      </c>
      <c r="AF19" s="7">
        <f t="shared" si="14"/>
        <v>448</v>
      </c>
      <c r="AG19" s="7"/>
      <c r="AH19" s="6"/>
      <c r="AI19" s="8">
        <f t="shared" si="15"/>
        <v>19251.2</v>
      </c>
    </row>
    <row r="20" spans="1:35" s="9" customFormat="1" ht="14.25" customHeight="1">
      <c r="A20" s="3">
        <v>15</v>
      </c>
      <c r="B20" s="4" t="s">
        <v>20</v>
      </c>
      <c r="C20" s="5">
        <v>84</v>
      </c>
      <c r="D20" s="7">
        <f t="shared" si="0"/>
        <v>3360</v>
      </c>
      <c r="E20" s="5"/>
      <c r="F20" s="7">
        <f t="shared" si="1"/>
        <v>0</v>
      </c>
      <c r="G20" s="5">
        <v>84</v>
      </c>
      <c r="H20" s="7">
        <f t="shared" si="2"/>
        <v>3360</v>
      </c>
      <c r="I20" s="5"/>
      <c r="J20" s="7">
        <f t="shared" si="3"/>
        <v>0</v>
      </c>
      <c r="K20" s="32">
        <v>22.4</v>
      </c>
      <c r="L20" s="7">
        <f t="shared" si="4"/>
        <v>896</v>
      </c>
      <c r="M20" s="5">
        <v>22.4</v>
      </c>
      <c r="N20" s="7">
        <f t="shared" si="5"/>
        <v>896</v>
      </c>
      <c r="O20" s="5"/>
      <c r="P20" s="7">
        <f t="shared" si="6"/>
        <v>0</v>
      </c>
      <c r="Q20" s="5"/>
      <c r="R20" s="7">
        <f t="shared" si="7"/>
        <v>0</v>
      </c>
      <c r="S20" s="5"/>
      <c r="T20" s="7">
        <f t="shared" si="8"/>
        <v>0</v>
      </c>
      <c r="U20" s="7"/>
      <c r="V20" s="7">
        <f t="shared" si="9"/>
        <v>0</v>
      </c>
      <c r="W20" s="20">
        <v>22.4</v>
      </c>
      <c r="X20" s="7">
        <f t="shared" si="10"/>
        <v>896</v>
      </c>
      <c r="Y20" s="7"/>
      <c r="Z20" s="7">
        <f t="shared" si="11"/>
        <v>0</v>
      </c>
      <c r="AA20" s="7"/>
      <c r="AB20" s="7">
        <f t="shared" si="12"/>
        <v>0</v>
      </c>
      <c r="AC20" s="7"/>
      <c r="AD20" s="7">
        <f t="shared" si="13"/>
        <v>0</v>
      </c>
      <c r="AE20" s="7"/>
      <c r="AF20" s="7">
        <f t="shared" si="14"/>
        <v>0</v>
      </c>
      <c r="AG20" s="7"/>
      <c r="AH20" s="6"/>
      <c r="AI20" s="8">
        <f t="shared" si="15"/>
        <v>9408</v>
      </c>
    </row>
    <row r="21" spans="1:35" s="9" customFormat="1" ht="14.25" customHeight="1">
      <c r="A21" s="3">
        <v>16</v>
      </c>
      <c r="B21" s="4" t="s">
        <v>21</v>
      </c>
      <c r="C21" s="32">
        <v>98</v>
      </c>
      <c r="D21" s="7">
        <f t="shared" si="0"/>
        <v>3920</v>
      </c>
      <c r="E21" s="5"/>
      <c r="F21" s="7">
        <f t="shared" si="1"/>
        <v>0</v>
      </c>
      <c r="G21" s="5"/>
      <c r="H21" s="7">
        <f t="shared" si="2"/>
        <v>0</v>
      </c>
      <c r="I21" s="32">
        <v>81.5</v>
      </c>
      <c r="J21" s="7">
        <f t="shared" si="3"/>
        <v>3260</v>
      </c>
      <c r="K21" s="5"/>
      <c r="L21" s="7">
        <f t="shared" si="4"/>
        <v>0</v>
      </c>
      <c r="M21" s="5">
        <v>5.6</v>
      </c>
      <c r="N21" s="7">
        <f t="shared" si="5"/>
        <v>224</v>
      </c>
      <c r="O21" s="5">
        <v>11.2</v>
      </c>
      <c r="P21" s="7">
        <f t="shared" si="6"/>
        <v>448</v>
      </c>
      <c r="Q21" s="5">
        <v>2.8</v>
      </c>
      <c r="R21" s="7">
        <f t="shared" si="7"/>
        <v>112</v>
      </c>
      <c r="S21" s="5">
        <v>5.6</v>
      </c>
      <c r="T21" s="7">
        <f t="shared" si="8"/>
        <v>224</v>
      </c>
      <c r="U21" s="7"/>
      <c r="V21" s="7">
        <f t="shared" si="9"/>
        <v>0</v>
      </c>
      <c r="W21" s="7"/>
      <c r="X21" s="7">
        <f t="shared" si="10"/>
        <v>0</v>
      </c>
      <c r="Y21" s="7"/>
      <c r="Z21" s="7">
        <f t="shared" si="11"/>
        <v>0</v>
      </c>
      <c r="AA21" s="7"/>
      <c r="AB21" s="7">
        <f t="shared" si="12"/>
        <v>0</v>
      </c>
      <c r="AC21" s="7"/>
      <c r="AD21" s="7">
        <f t="shared" si="13"/>
        <v>0</v>
      </c>
      <c r="AE21" s="7"/>
      <c r="AF21" s="7">
        <f t="shared" si="14"/>
        <v>0</v>
      </c>
      <c r="AG21" s="7"/>
      <c r="AH21" s="6"/>
      <c r="AI21" s="8">
        <f t="shared" si="15"/>
        <v>8188</v>
      </c>
    </row>
    <row r="22" spans="1:35" s="9" customFormat="1" ht="14.25" customHeight="1">
      <c r="A22" s="3">
        <v>17</v>
      </c>
      <c r="B22" s="4" t="s">
        <v>22</v>
      </c>
      <c r="C22" s="5">
        <v>27</v>
      </c>
      <c r="D22" s="7">
        <f t="shared" si="0"/>
        <v>1080</v>
      </c>
      <c r="E22" s="5"/>
      <c r="F22" s="7">
        <f t="shared" si="1"/>
        <v>0</v>
      </c>
      <c r="G22" s="5"/>
      <c r="H22" s="7">
        <f t="shared" si="2"/>
        <v>0</v>
      </c>
      <c r="I22" s="32">
        <v>130.5</v>
      </c>
      <c r="J22" s="7">
        <f t="shared" si="3"/>
        <v>5220</v>
      </c>
      <c r="K22" s="5"/>
      <c r="L22" s="7">
        <f t="shared" si="4"/>
        <v>0</v>
      </c>
      <c r="M22" s="19">
        <v>22.35</v>
      </c>
      <c r="N22" s="7">
        <f t="shared" si="5"/>
        <v>894</v>
      </c>
      <c r="O22" s="5">
        <v>40</v>
      </c>
      <c r="P22" s="7">
        <f t="shared" si="6"/>
        <v>1600</v>
      </c>
      <c r="Q22" s="19">
        <v>6.524</v>
      </c>
      <c r="R22" s="7">
        <f t="shared" si="7"/>
        <v>260.96</v>
      </c>
      <c r="S22" s="5"/>
      <c r="T22" s="7">
        <f t="shared" si="8"/>
        <v>0</v>
      </c>
      <c r="U22" s="7"/>
      <c r="V22" s="7">
        <f t="shared" si="9"/>
        <v>0</v>
      </c>
      <c r="W22" s="7"/>
      <c r="X22" s="7">
        <f t="shared" si="10"/>
        <v>0</v>
      </c>
      <c r="Y22" s="7"/>
      <c r="Z22" s="7">
        <f t="shared" si="11"/>
        <v>0</v>
      </c>
      <c r="AA22" s="7"/>
      <c r="AB22" s="7">
        <f t="shared" si="12"/>
        <v>0</v>
      </c>
      <c r="AC22" s="7"/>
      <c r="AD22" s="7">
        <f t="shared" si="13"/>
        <v>0</v>
      </c>
      <c r="AE22" s="7">
        <v>4.3</v>
      </c>
      <c r="AF22" s="7">
        <f t="shared" si="14"/>
        <v>172</v>
      </c>
      <c r="AG22" s="7"/>
      <c r="AH22" s="6"/>
      <c r="AI22" s="8">
        <f t="shared" si="15"/>
        <v>9226.96</v>
      </c>
    </row>
    <row r="23" spans="1:35" s="9" customFormat="1" ht="14.25" customHeight="1">
      <c r="A23" s="3">
        <v>18</v>
      </c>
      <c r="B23" s="4" t="s">
        <v>23</v>
      </c>
      <c r="C23" s="5">
        <v>56</v>
      </c>
      <c r="D23" s="7">
        <f t="shared" si="0"/>
        <v>2240</v>
      </c>
      <c r="E23" s="5"/>
      <c r="F23" s="7">
        <f t="shared" si="1"/>
        <v>0</v>
      </c>
      <c r="G23" s="5">
        <v>56</v>
      </c>
      <c r="H23" s="7">
        <f t="shared" si="2"/>
        <v>2240</v>
      </c>
      <c r="I23" s="5"/>
      <c r="J23" s="7">
        <f t="shared" si="3"/>
        <v>0</v>
      </c>
      <c r="K23" s="5">
        <v>28</v>
      </c>
      <c r="L23" s="7">
        <f t="shared" si="4"/>
        <v>1120</v>
      </c>
      <c r="M23" s="5">
        <v>56</v>
      </c>
      <c r="N23" s="7">
        <f t="shared" si="5"/>
        <v>2240</v>
      </c>
      <c r="O23" s="5">
        <v>56</v>
      </c>
      <c r="P23" s="7">
        <f t="shared" si="6"/>
        <v>2240</v>
      </c>
      <c r="Q23" s="21">
        <v>14</v>
      </c>
      <c r="R23" s="7">
        <f t="shared" si="7"/>
        <v>560</v>
      </c>
      <c r="S23" s="5"/>
      <c r="T23" s="7">
        <f t="shared" si="8"/>
        <v>0</v>
      </c>
      <c r="U23" s="7">
        <v>5.6</v>
      </c>
      <c r="V23" s="7">
        <f t="shared" si="9"/>
        <v>224</v>
      </c>
      <c r="W23" s="7"/>
      <c r="X23" s="7">
        <f t="shared" si="10"/>
        <v>0</v>
      </c>
      <c r="Y23" s="7"/>
      <c r="Z23" s="7">
        <f t="shared" si="11"/>
        <v>0</v>
      </c>
      <c r="AA23" s="7"/>
      <c r="AB23" s="7">
        <f t="shared" si="12"/>
        <v>0</v>
      </c>
      <c r="AC23" s="7"/>
      <c r="AD23" s="7">
        <f t="shared" si="13"/>
        <v>0</v>
      </c>
      <c r="AE23" s="7"/>
      <c r="AF23" s="7">
        <f t="shared" si="14"/>
        <v>0</v>
      </c>
      <c r="AG23" s="7"/>
      <c r="AH23" s="6"/>
      <c r="AI23" s="8">
        <f t="shared" si="15"/>
        <v>10864</v>
      </c>
    </row>
    <row r="24" spans="1:35" s="9" customFormat="1" ht="14.25" customHeight="1">
      <c r="A24" s="3">
        <v>19</v>
      </c>
      <c r="B24" s="4" t="s">
        <v>24</v>
      </c>
      <c r="C24" s="5">
        <v>310.23</v>
      </c>
      <c r="D24" s="7">
        <f t="shared" si="0"/>
        <v>12409.2</v>
      </c>
      <c r="E24" s="5"/>
      <c r="F24" s="7">
        <f t="shared" si="1"/>
        <v>0</v>
      </c>
      <c r="G24" s="5">
        <v>64.94</v>
      </c>
      <c r="H24" s="7">
        <f t="shared" si="2"/>
        <v>2597.6</v>
      </c>
      <c r="I24" s="5"/>
      <c r="J24" s="7">
        <f t="shared" si="3"/>
        <v>0</v>
      </c>
      <c r="K24" s="21">
        <v>69.01</v>
      </c>
      <c r="L24" s="7">
        <f t="shared" si="4"/>
        <v>2760.4</v>
      </c>
      <c r="M24" s="21">
        <v>28.67</v>
      </c>
      <c r="N24" s="7">
        <f t="shared" si="5"/>
        <v>1146.8000000000002</v>
      </c>
      <c r="O24" s="5">
        <v>10.55</v>
      </c>
      <c r="P24" s="7">
        <f t="shared" si="6"/>
        <v>422</v>
      </c>
      <c r="Q24" s="19">
        <v>11.11</v>
      </c>
      <c r="R24" s="7">
        <f t="shared" si="7"/>
        <v>444.4</v>
      </c>
      <c r="S24" s="19">
        <v>4.42</v>
      </c>
      <c r="T24" s="7">
        <f t="shared" si="8"/>
        <v>176.8</v>
      </c>
      <c r="U24" s="7"/>
      <c r="V24" s="7">
        <f t="shared" si="9"/>
        <v>0</v>
      </c>
      <c r="W24" s="7"/>
      <c r="X24" s="7">
        <f t="shared" si="10"/>
        <v>0</v>
      </c>
      <c r="Y24" s="7"/>
      <c r="Z24" s="7">
        <f t="shared" si="11"/>
        <v>0</v>
      </c>
      <c r="AA24" s="7"/>
      <c r="AB24" s="7">
        <f t="shared" si="12"/>
        <v>0</v>
      </c>
      <c r="AC24" s="7"/>
      <c r="AD24" s="7">
        <f t="shared" si="13"/>
        <v>0</v>
      </c>
      <c r="AE24" s="7"/>
      <c r="AF24" s="7">
        <f t="shared" si="14"/>
        <v>0</v>
      </c>
      <c r="AG24" s="7"/>
      <c r="AH24" s="6"/>
      <c r="AI24" s="8">
        <f t="shared" si="15"/>
        <v>19957.2</v>
      </c>
    </row>
    <row r="25" spans="1:35" s="9" customFormat="1" ht="14.25" customHeight="1">
      <c r="A25" s="3">
        <v>20</v>
      </c>
      <c r="B25" s="4" t="s">
        <v>25</v>
      </c>
      <c r="C25" s="5">
        <v>75.6</v>
      </c>
      <c r="D25" s="7">
        <f t="shared" si="0"/>
        <v>3024</v>
      </c>
      <c r="E25" s="5"/>
      <c r="F25" s="7">
        <f t="shared" si="1"/>
        <v>0</v>
      </c>
      <c r="G25" s="5">
        <v>103.6</v>
      </c>
      <c r="H25" s="7">
        <f t="shared" si="2"/>
        <v>4144</v>
      </c>
      <c r="I25" s="5"/>
      <c r="J25" s="7">
        <f t="shared" si="3"/>
        <v>0</v>
      </c>
      <c r="K25" s="5"/>
      <c r="L25" s="7">
        <f t="shared" si="4"/>
        <v>0</v>
      </c>
      <c r="M25" s="5"/>
      <c r="N25" s="7">
        <f t="shared" si="5"/>
        <v>0</v>
      </c>
      <c r="O25" s="5">
        <v>11.2</v>
      </c>
      <c r="P25" s="7">
        <f t="shared" si="6"/>
        <v>448</v>
      </c>
      <c r="Q25" s="5">
        <v>14</v>
      </c>
      <c r="R25" s="7">
        <f t="shared" si="7"/>
        <v>560</v>
      </c>
      <c r="S25" s="5"/>
      <c r="T25" s="7">
        <f t="shared" si="8"/>
        <v>0</v>
      </c>
      <c r="U25" s="7"/>
      <c r="V25" s="7">
        <f t="shared" si="9"/>
        <v>0</v>
      </c>
      <c r="W25" s="7"/>
      <c r="X25" s="7">
        <f t="shared" si="10"/>
        <v>0</v>
      </c>
      <c r="Y25" s="7"/>
      <c r="Z25" s="7">
        <f t="shared" si="11"/>
        <v>0</v>
      </c>
      <c r="AA25" s="7"/>
      <c r="AB25" s="7">
        <f t="shared" si="12"/>
        <v>0</v>
      </c>
      <c r="AC25" s="7"/>
      <c r="AD25" s="7">
        <f t="shared" si="13"/>
        <v>0</v>
      </c>
      <c r="AE25" s="7">
        <v>28</v>
      </c>
      <c r="AF25" s="7">
        <f t="shared" si="14"/>
        <v>1120</v>
      </c>
      <c r="AG25" s="7"/>
      <c r="AH25" s="6"/>
      <c r="AI25" s="8">
        <f t="shared" si="15"/>
        <v>9296</v>
      </c>
    </row>
    <row r="26" spans="1:35" s="9" customFormat="1" ht="14.25" customHeight="1">
      <c r="A26" s="3">
        <v>21</v>
      </c>
      <c r="B26" s="4" t="s">
        <v>26</v>
      </c>
      <c r="C26" s="5">
        <v>33</v>
      </c>
      <c r="D26" s="7">
        <f t="shared" si="0"/>
        <v>1320</v>
      </c>
      <c r="E26" s="5"/>
      <c r="F26" s="7">
        <f t="shared" si="1"/>
        <v>0</v>
      </c>
      <c r="G26" s="5"/>
      <c r="H26" s="7">
        <f t="shared" si="2"/>
        <v>0</v>
      </c>
      <c r="I26" s="5">
        <v>42</v>
      </c>
      <c r="J26" s="7">
        <f t="shared" si="3"/>
        <v>1680</v>
      </c>
      <c r="K26" s="5"/>
      <c r="L26" s="7">
        <f t="shared" si="4"/>
        <v>0</v>
      </c>
      <c r="M26" s="5">
        <v>33.7</v>
      </c>
      <c r="N26" s="7">
        <f t="shared" si="5"/>
        <v>1348</v>
      </c>
      <c r="O26" s="5">
        <v>36.4</v>
      </c>
      <c r="P26" s="7">
        <f t="shared" si="6"/>
        <v>1456</v>
      </c>
      <c r="Q26" s="5"/>
      <c r="R26" s="7">
        <f t="shared" si="7"/>
        <v>0</v>
      </c>
      <c r="S26" s="5"/>
      <c r="T26" s="7">
        <f t="shared" si="8"/>
        <v>0</v>
      </c>
      <c r="U26" s="7"/>
      <c r="V26" s="7">
        <f t="shared" si="9"/>
        <v>0</v>
      </c>
      <c r="W26" s="7"/>
      <c r="X26" s="7">
        <f t="shared" si="10"/>
        <v>0</v>
      </c>
      <c r="Y26" s="7"/>
      <c r="Z26" s="7">
        <f t="shared" si="11"/>
        <v>0</v>
      </c>
      <c r="AA26" s="7"/>
      <c r="AB26" s="7">
        <f t="shared" si="12"/>
        <v>0</v>
      </c>
      <c r="AC26" s="7">
        <v>10</v>
      </c>
      <c r="AD26" s="7">
        <f t="shared" si="13"/>
        <v>400</v>
      </c>
      <c r="AE26" s="7"/>
      <c r="AF26" s="7">
        <f t="shared" si="14"/>
        <v>0</v>
      </c>
      <c r="AG26" s="7"/>
      <c r="AH26" s="6"/>
      <c r="AI26" s="8">
        <f t="shared" si="15"/>
        <v>6204</v>
      </c>
    </row>
    <row r="27" spans="1:35" s="9" customFormat="1" ht="14.25" customHeight="1">
      <c r="A27" s="3">
        <v>22</v>
      </c>
      <c r="B27" s="4" t="s">
        <v>27</v>
      </c>
      <c r="C27" s="5">
        <f>10*2.8</f>
        <v>28</v>
      </c>
      <c r="D27" s="7">
        <f t="shared" si="0"/>
        <v>1120</v>
      </c>
      <c r="E27" s="5"/>
      <c r="F27" s="7">
        <f t="shared" si="1"/>
        <v>0</v>
      </c>
      <c r="G27" s="5">
        <f>2.8*8</f>
        <v>22.4</v>
      </c>
      <c r="H27" s="7">
        <f t="shared" si="2"/>
        <v>896</v>
      </c>
      <c r="I27" s="5"/>
      <c r="J27" s="7">
        <f t="shared" si="3"/>
        <v>0</v>
      </c>
      <c r="K27" s="5"/>
      <c r="L27" s="7">
        <f t="shared" si="4"/>
        <v>0</v>
      </c>
      <c r="M27" s="5"/>
      <c r="N27" s="7">
        <f t="shared" si="5"/>
        <v>0</v>
      </c>
      <c r="O27" s="5"/>
      <c r="P27" s="7">
        <f t="shared" si="6"/>
        <v>0</v>
      </c>
      <c r="Q27" s="32"/>
      <c r="R27" s="7">
        <f t="shared" si="7"/>
        <v>0</v>
      </c>
      <c r="S27" s="5"/>
      <c r="T27" s="7">
        <f t="shared" si="8"/>
        <v>0</v>
      </c>
      <c r="U27" s="20"/>
      <c r="V27" s="7">
        <f t="shared" si="9"/>
        <v>0</v>
      </c>
      <c r="W27" s="7"/>
      <c r="X27" s="7">
        <f t="shared" si="10"/>
        <v>0</v>
      </c>
      <c r="Y27" s="7"/>
      <c r="Z27" s="7">
        <f t="shared" si="11"/>
        <v>0</v>
      </c>
      <c r="AA27" s="7"/>
      <c r="AB27" s="7">
        <f t="shared" si="12"/>
        <v>0</v>
      </c>
      <c r="AC27" s="7">
        <f>10*2.8</f>
        <v>28</v>
      </c>
      <c r="AD27" s="7">
        <f t="shared" si="13"/>
        <v>1120</v>
      </c>
      <c r="AE27" s="7"/>
      <c r="AF27" s="7">
        <f t="shared" si="14"/>
        <v>0</v>
      </c>
      <c r="AG27" s="7"/>
      <c r="AH27" s="6"/>
      <c r="AI27" s="8">
        <f t="shared" si="15"/>
        <v>3136</v>
      </c>
    </row>
    <row r="28" spans="1:35" s="9" customFormat="1" ht="14.25" customHeight="1">
      <c r="A28" s="3">
        <v>23</v>
      </c>
      <c r="B28" s="4" t="s">
        <v>28</v>
      </c>
      <c r="C28" s="5">
        <v>62</v>
      </c>
      <c r="D28" s="7">
        <f t="shared" si="0"/>
        <v>2480</v>
      </c>
      <c r="E28" s="5"/>
      <c r="F28" s="7">
        <f t="shared" si="1"/>
        <v>0</v>
      </c>
      <c r="G28" s="5">
        <v>42</v>
      </c>
      <c r="H28" s="7">
        <f t="shared" si="2"/>
        <v>1680</v>
      </c>
      <c r="I28" s="5"/>
      <c r="J28" s="7">
        <f t="shared" si="3"/>
        <v>0</v>
      </c>
      <c r="K28" s="5"/>
      <c r="L28" s="7">
        <f t="shared" si="4"/>
        <v>0</v>
      </c>
      <c r="M28" s="5"/>
      <c r="N28" s="7">
        <f t="shared" si="5"/>
        <v>0</v>
      </c>
      <c r="O28" s="5">
        <v>13.8</v>
      </c>
      <c r="P28" s="7">
        <f t="shared" si="6"/>
        <v>552</v>
      </c>
      <c r="Q28" s="5">
        <v>5.6</v>
      </c>
      <c r="R28" s="7">
        <f t="shared" si="7"/>
        <v>224</v>
      </c>
      <c r="S28" s="5"/>
      <c r="T28" s="7">
        <f t="shared" si="8"/>
        <v>0</v>
      </c>
      <c r="U28" s="20">
        <v>5.6</v>
      </c>
      <c r="V28" s="7">
        <f t="shared" si="9"/>
        <v>224</v>
      </c>
      <c r="W28" s="7"/>
      <c r="X28" s="7">
        <f t="shared" si="10"/>
        <v>0</v>
      </c>
      <c r="Y28" s="7"/>
      <c r="Z28" s="7">
        <f t="shared" si="11"/>
        <v>0</v>
      </c>
      <c r="AA28" s="7"/>
      <c r="AB28" s="7">
        <f t="shared" si="12"/>
        <v>0</v>
      </c>
      <c r="AC28" s="7"/>
      <c r="AD28" s="7">
        <f t="shared" si="13"/>
        <v>0</v>
      </c>
      <c r="AE28" s="7">
        <v>42</v>
      </c>
      <c r="AF28" s="7">
        <f t="shared" si="14"/>
        <v>1680</v>
      </c>
      <c r="AG28" s="7"/>
      <c r="AH28" s="6"/>
      <c r="AI28" s="8">
        <f t="shared" si="15"/>
        <v>6840</v>
      </c>
    </row>
    <row r="29" spans="1:35" s="9" customFormat="1" ht="14.25" customHeight="1">
      <c r="A29" s="3">
        <v>24</v>
      </c>
      <c r="B29" s="4" t="s">
        <v>29</v>
      </c>
      <c r="C29" s="5">
        <v>168</v>
      </c>
      <c r="D29" s="7">
        <f t="shared" si="0"/>
        <v>6720</v>
      </c>
      <c r="E29" s="5"/>
      <c r="F29" s="7">
        <f t="shared" si="1"/>
        <v>0</v>
      </c>
      <c r="G29" s="5">
        <v>168</v>
      </c>
      <c r="H29" s="7">
        <f t="shared" si="2"/>
        <v>6720</v>
      </c>
      <c r="I29" s="5"/>
      <c r="J29" s="7">
        <f t="shared" si="3"/>
        <v>0</v>
      </c>
      <c r="K29" s="5"/>
      <c r="L29" s="7">
        <f t="shared" si="4"/>
        <v>0</v>
      </c>
      <c r="M29" s="5">
        <v>28</v>
      </c>
      <c r="N29" s="7">
        <f t="shared" si="5"/>
        <v>1120</v>
      </c>
      <c r="O29" s="5">
        <v>224</v>
      </c>
      <c r="P29" s="7">
        <f t="shared" si="6"/>
        <v>8960</v>
      </c>
      <c r="Q29" s="5"/>
      <c r="R29" s="7">
        <f t="shared" si="7"/>
        <v>0</v>
      </c>
      <c r="S29" s="5"/>
      <c r="T29" s="7">
        <f t="shared" si="8"/>
        <v>0</v>
      </c>
      <c r="U29" s="7"/>
      <c r="V29" s="7">
        <f t="shared" si="9"/>
        <v>0</v>
      </c>
      <c r="W29" s="7"/>
      <c r="X29" s="7">
        <f t="shared" si="10"/>
        <v>0</v>
      </c>
      <c r="Y29" s="7"/>
      <c r="Z29" s="7">
        <f t="shared" si="11"/>
        <v>0</v>
      </c>
      <c r="AA29" s="7"/>
      <c r="AB29" s="7">
        <f t="shared" si="12"/>
        <v>0</v>
      </c>
      <c r="AC29" s="7"/>
      <c r="AD29" s="7">
        <f t="shared" si="13"/>
        <v>0</v>
      </c>
      <c r="AE29" s="7"/>
      <c r="AF29" s="7">
        <f t="shared" si="14"/>
        <v>0</v>
      </c>
      <c r="AG29" s="7"/>
      <c r="AH29" s="6"/>
      <c r="AI29" s="8">
        <f t="shared" si="15"/>
        <v>23520</v>
      </c>
    </row>
    <row r="30" spans="1:35" s="9" customFormat="1" ht="14.25" customHeight="1">
      <c r="A30" s="3">
        <v>25</v>
      </c>
      <c r="B30" s="4" t="s">
        <v>68</v>
      </c>
      <c r="C30" s="5">
        <v>50</v>
      </c>
      <c r="D30" s="7">
        <f t="shared" si="0"/>
        <v>2000</v>
      </c>
      <c r="E30" s="5"/>
      <c r="F30" s="7">
        <f t="shared" si="1"/>
        <v>0</v>
      </c>
      <c r="G30" s="5"/>
      <c r="H30" s="7">
        <f t="shared" si="2"/>
        <v>0</v>
      </c>
      <c r="I30" s="5"/>
      <c r="J30" s="7">
        <f t="shared" si="3"/>
        <v>0</v>
      </c>
      <c r="K30" s="5"/>
      <c r="L30" s="7">
        <f t="shared" si="4"/>
        <v>0</v>
      </c>
      <c r="M30" s="5"/>
      <c r="N30" s="7">
        <f t="shared" si="5"/>
        <v>0</v>
      </c>
      <c r="O30" s="5"/>
      <c r="P30" s="7">
        <f t="shared" si="6"/>
        <v>0</v>
      </c>
      <c r="Q30" s="5"/>
      <c r="R30" s="7">
        <f t="shared" si="7"/>
        <v>0</v>
      </c>
      <c r="S30" s="5"/>
      <c r="T30" s="7">
        <f t="shared" si="8"/>
        <v>0</v>
      </c>
      <c r="U30" s="7">
        <v>30</v>
      </c>
      <c r="V30" s="7">
        <f t="shared" si="9"/>
        <v>1200</v>
      </c>
      <c r="W30" s="7"/>
      <c r="X30" s="7">
        <f t="shared" si="10"/>
        <v>0</v>
      </c>
      <c r="Y30" s="7"/>
      <c r="Z30" s="7">
        <f t="shared" si="11"/>
        <v>0</v>
      </c>
      <c r="AA30" s="7"/>
      <c r="AB30" s="7">
        <f t="shared" si="12"/>
        <v>0</v>
      </c>
      <c r="AC30" s="7"/>
      <c r="AD30" s="7">
        <f t="shared" si="13"/>
        <v>0</v>
      </c>
      <c r="AE30" s="7"/>
      <c r="AF30" s="7">
        <f t="shared" si="14"/>
        <v>0</v>
      </c>
      <c r="AG30" s="7"/>
      <c r="AH30" s="6"/>
      <c r="AI30" s="8">
        <f t="shared" si="15"/>
        <v>3200</v>
      </c>
    </row>
    <row r="31" spans="1:35" s="9" customFormat="1" ht="14.25" customHeight="1">
      <c r="A31" s="3">
        <v>26</v>
      </c>
      <c r="B31" s="4" t="s">
        <v>30</v>
      </c>
      <c r="C31" s="21">
        <v>112.75</v>
      </c>
      <c r="D31" s="7">
        <f t="shared" si="0"/>
        <v>4510</v>
      </c>
      <c r="E31" s="5">
        <v>14</v>
      </c>
      <c r="F31" s="7">
        <f t="shared" si="1"/>
        <v>560</v>
      </c>
      <c r="G31" s="19">
        <v>31.093</v>
      </c>
      <c r="H31" s="7">
        <f t="shared" si="2"/>
        <v>1243.72</v>
      </c>
      <c r="I31" s="5">
        <v>14</v>
      </c>
      <c r="J31" s="7">
        <f t="shared" si="3"/>
        <v>560</v>
      </c>
      <c r="K31" s="5">
        <v>61.6</v>
      </c>
      <c r="L31" s="7">
        <f t="shared" si="4"/>
        <v>2464</v>
      </c>
      <c r="M31" s="5">
        <v>34.39</v>
      </c>
      <c r="N31" s="7">
        <f t="shared" si="5"/>
        <v>1375.6</v>
      </c>
      <c r="O31" s="5">
        <v>17.408</v>
      </c>
      <c r="P31" s="7">
        <f t="shared" si="6"/>
        <v>696.32</v>
      </c>
      <c r="Q31" s="32">
        <v>11.28</v>
      </c>
      <c r="R31" s="7">
        <f t="shared" si="7"/>
        <v>451.2</v>
      </c>
      <c r="S31" s="5">
        <v>28</v>
      </c>
      <c r="T31" s="7">
        <f t="shared" si="8"/>
        <v>1120</v>
      </c>
      <c r="U31" s="7"/>
      <c r="V31" s="7">
        <f t="shared" si="9"/>
        <v>0</v>
      </c>
      <c r="W31" s="7"/>
      <c r="X31" s="7">
        <f t="shared" si="10"/>
        <v>0</v>
      </c>
      <c r="Y31" s="7"/>
      <c r="Z31" s="7">
        <f t="shared" si="11"/>
        <v>0</v>
      </c>
      <c r="AA31" s="7"/>
      <c r="AB31" s="7">
        <f t="shared" si="12"/>
        <v>0</v>
      </c>
      <c r="AC31" s="7"/>
      <c r="AD31" s="7">
        <f t="shared" si="13"/>
        <v>0</v>
      </c>
      <c r="AE31" s="7">
        <v>14</v>
      </c>
      <c r="AF31" s="7">
        <f t="shared" si="14"/>
        <v>560</v>
      </c>
      <c r="AG31" s="7"/>
      <c r="AH31" s="6"/>
      <c r="AI31" s="8">
        <f t="shared" si="15"/>
        <v>13540.84</v>
      </c>
    </row>
    <row r="32" spans="1:35" s="9" customFormat="1" ht="14.25" customHeight="1">
      <c r="A32" s="3">
        <v>27</v>
      </c>
      <c r="B32" s="4" t="s">
        <v>31</v>
      </c>
      <c r="C32" s="5">
        <v>140</v>
      </c>
      <c r="D32" s="7">
        <f t="shared" si="0"/>
        <v>5600</v>
      </c>
      <c r="E32" s="5"/>
      <c r="F32" s="7">
        <f t="shared" si="1"/>
        <v>0</v>
      </c>
      <c r="G32" s="5">
        <v>28</v>
      </c>
      <c r="H32" s="7">
        <f t="shared" si="2"/>
        <v>1120</v>
      </c>
      <c r="I32" s="5"/>
      <c r="J32" s="7">
        <f t="shared" si="3"/>
        <v>0</v>
      </c>
      <c r="K32" s="5">
        <v>14</v>
      </c>
      <c r="L32" s="7">
        <f t="shared" si="4"/>
        <v>560</v>
      </c>
      <c r="M32" s="5">
        <v>70</v>
      </c>
      <c r="N32" s="7">
        <f t="shared" si="5"/>
        <v>2800</v>
      </c>
      <c r="O32" s="5">
        <v>56</v>
      </c>
      <c r="P32" s="7">
        <f t="shared" si="6"/>
        <v>2240</v>
      </c>
      <c r="Q32" s="5">
        <v>28</v>
      </c>
      <c r="R32" s="7">
        <f t="shared" si="7"/>
        <v>1120</v>
      </c>
      <c r="S32" s="5"/>
      <c r="T32" s="7">
        <f t="shared" si="8"/>
        <v>0</v>
      </c>
      <c r="U32" s="7"/>
      <c r="V32" s="7">
        <f t="shared" si="9"/>
        <v>0</v>
      </c>
      <c r="W32" s="7"/>
      <c r="X32" s="7">
        <f t="shared" si="10"/>
        <v>0</v>
      </c>
      <c r="Y32" s="7"/>
      <c r="Z32" s="7">
        <f t="shared" si="11"/>
        <v>0</v>
      </c>
      <c r="AA32" s="7"/>
      <c r="AB32" s="7">
        <f t="shared" si="12"/>
        <v>0</v>
      </c>
      <c r="AC32" s="7">
        <v>56</v>
      </c>
      <c r="AD32" s="7">
        <f t="shared" si="13"/>
        <v>2240</v>
      </c>
      <c r="AE32" s="7"/>
      <c r="AF32" s="7">
        <f t="shared" si="14"/>
        <v>0</v>
      </c>
      <c r="AG32" s="7"/>
      <c r="AH32" s="6"/>
      <c r="AI32" s="8">
        <f t="shared" si="15"/>
        <v>15680</v>
      </c>
    </row>
    <row r="33" spans="1:35" s="9" customFormat="1" ht="14.25" customHeight="1">
      <c r="A33" s="3">
        <v>28</v>
      </c>
      <c r="B33" s="4" t="s">
        <v>32</v>
      </c>
      <c r="C33" s="5">
        <v>130</v>
      </c>
      <c r="D33" s="7">
        <f t="shared" si="0"/>
        <v>5200</v>
      </c>
      <c r="E33" s="5"/>
      <c r="F33" s="7">
        <f t="shared" si="1"/>
        <v>0</v>
      </c>
      <c r="G33" s="5"/>
      <c r="H33" s="7">
        <f t="shared" si="2"/>
        <v>0</v>
      </c>
      <c r="I33" s="5">
        <v>27</v>
      </c>
      <c r="J33" s="7">
        <f t="shared" si="3"/>
        <v>1080</v>
      </c>
      <c r="K33" s="5"/>
      <c r="L33" s="7">
        <f t="shared" si="4"/>
        <v>0</v>
      </c>
      <c r="M33" s="5">
        <v>42</v>
      </c>
      <c r="N33" s="7">
        <f t="shared" si="5"/>
        <v>1680</v>
      </c>
      <c r="O33" s="5"/>
      <c r="P33" s="7">
        <f t="shared" si="6"/>
        <v>0</v>
      </c>
      <c r="Q33" s="5"/>
      <c r="R33" s="7">
        <f t="shared" si="7"/>
        <v>0</v>
      </c>
      <c r="S33" s="5"/>
      <c r="T33" s="7">
        <f t="shared" si="8"/>
        <v>0</v>
      </c>
      <c r="U33" s="7"/>
      <c r="V33" s="7">
        <f t="shared" si="9"/>
        <v>0</v>
      </c>
      <c r="W33" s="7"/>
      <c r="X33" s="7">
        <f t="shared" si="10"/>
        <v>0</v>
      </c>
      <c r="Y33" s="7"/>
      <c r="Z33" s="7">
        <f t="shared" si="11"/>
        <v>0</v>
      </c>
      <c r="AA33" s="7"/>
      <c r="AB33" s="7">
        <f t="shared" si="12"/>
        <v>0</v>
      </c>
      <c r="AC33" s="7"/>
      <c r="AD33" s="7">
        <f t="shared" si="13"/>
        <v>0</v>
      </c>
      <c r="AE33" s="7"/>
      <c r="AF33" s="7">
        <f t="shared" si="14"/>
        <v>0</v>
      </c>
      <c r="AG33" s="7"/>
      <c r="AH33" s="6"/>
      <c r="AI33" s="8">
        <f t="shared" si="15"/>
        <v>7960</v>
      </c>
    </row>
    <row r="34" spans="1:35" s="9" customFormat="1" ht="14.25" customHeight="1">
      <c r="A34" s="3">
        <v>29</v>
      </c>
      <c r="B34" s="4" t="s">
        <v>33</v>
      </c>
      <c r="C34" s="5">
        <v>739</v>
      </c>
      <c r="D34" s="7">
        <f t="shared" si="0"/>
        <v>29560</v>
      </c>
      <c r="E34" s="5"/>
      <c r="F34" s="7">
        <f t="shared" si="1"/>
        <v>0</v>
      </c>
      <c r="G34" s="5"/>
      <c r="H34" s="7">
        <f t="shared" si="2"/>
        <v>0</v>
      </c>
      <c r="I34" s="21">
        <v>252</v>
      </c>
      <c r="J34" s="7">
        <f t="shared" si="3"/>
        <v>10080</v>
      </c>
      <c r="K34" s="5">
        <v>5.6</v>
      </c>
      <c r="L34" s="7">
        <f t="shared" si="4"/>
        <v>224</v>
      </c>
      <c r="M34" s="21">
        <v>14</v>
      </c>
      <c r="N34" s="7">
        <f t="shared" si="5"/>
        <v>560</v>
      </c>
      <c r="O34" s="5"/>
      <c r="P34" s="7">
        <f t="shared" si="6"/>
        <v>0</v>
      </c>
      <c r="Q34" s="5">
        <v>22.4</v>
      </c>
      <c r="R34" s="7">
        <f t="shared" si="7"/>
        <v>896</v>
      </c>
      <c r="S34" s="21">
        <v>14</v>
      </c>
      <c r="T34" s="7">
        <f t="shared" si="8"/>
        <v>560</v>
      </c>
      <c r="U34" s="20">
        <v>2.8</v>
      </c>
      <c r="V34" s="7">
        <f t="shared" si="9"/>
        <v>112</v>
      </c>
      <c r="W34" s="7"/>
      <c r="X34" s="7">
        <f t="shared" si="10"/>
        <v>0</v>
      </c>
      <c r="Y34" s="7"/>
      <c r="Z34" s="7">
        <f t="shared" si="11"/>
        <v>0</v>
      </c>
      <c r="AA34" s="7">
        <v>14</v>
      </c>
      <c r="AB34" s="7">
        <f t="shared" si="12"/>
        <v>560</v>
      </c>
      <c r="AC34" s="7">
        <v>5.6</v>
      </c>
      <c r="AD34" s="7">
        <f t="shared" si="13"/>
        <v>224</v>
      </c>
      <c r="AE34" s="7">
        <v>42</v>
      </c>
      <c r="AF34" s="7">
        <f t="shared" si="14"/>
        <v>1680</v>
      </c>
      <c r="AG34" s="7"/>
      <c r="AH34" s="6"/>
      <c r="AI34" s="8">
        <f t="shared" si="15"/>
        <v>44456</v>
      </c>
    </row>
    <row r="35" spans="1:35" s="9" customFormat="1" ht="14.25" customHeight="1">
      <c r="A35" s="3">
        <v>30</v>
      </c>
      <c r="B35" s="4" t="s">
        <v>34</v>
      </c>
      <c r="C35" s="5">
        <f>2.8*43</f>
        <v>120.39999999999999</v>
      </c>
      <c r="D35" s="7">
        <f t="shared" si="0"/>
        <v>4816</v>
      </c>
      <c r="E35" s="5"/>
      <c r="F35" s="7">
        <f t="shared" si="1"/>
        <v>0</v>
      </c>
      <c r="G35" s="19">
        <f>2.8*27</f>
        <v>75.6</v>
      </c>
      <c r="H35" s="7">
        <f t="shared" si="2"/>
        <v>3024</v>
      </c>
      <c r="I35" s="5"/>
      <c r="J35" s="7">
        <f t="shared" si="3"/>
        <v>0</v>
      </c>
      <c r="K35" s="5">
        <f>2.8*20</f>
        <v>56</v>
      </c>
      <c r="L35" s="7">
        <f t="shared" si="4"/>
        <v>2240</v>
      </c>
      <c r="M35" s="19">
        <f>2.8*34</f>
        <v>95.19999999999999</v>
      </c>
      <c r="N35" s="7">
        <f t="shared" si="5"/>
        <v>3807.9999999999995</v>
      </c>
      <c r="O35" s="5">
        <v>100.8</v>
      </c>
      <c r="P35" s="7">
        <f t="shared" si="6"/>
        <v>4032</v>
      </c>
      <c r="Q35" s="5">
        <f>2.8*12</f>
        <v>33.599999999999994</v>
      </c>
      <c r="R35" s="7">
        <f t="shared" si="7"/>
        <v>1343.9999999999998</v>
      </c>
      <c r="S35" s="5"/>
      <c r="T35" s="7">
        <f t="shared" si="8"/>
        <v>0</v>
      </c>
      <c r="U35" s="20">
        <v>2.8</v>
      </c>
      <c r="V35" s="7">
        <f t="shared" si="9"/>
        <v>112</v>
      </c>
      <c r="W35" s="7"/>
      <c r="X35" s="7">
        <f t="shared" si="10"/>
        <v>0</v>
      </c>
      <c r="Y35" s="7"/>
      <c r="Z35" s="7">
        <f t="shared" si="11"/>
        <v>0</v>
      </c>
      <c r="AA35" s="7"/>
      <c r="AB35" s="7">
        <f t="shared" si="12"/>
        <v>0</v>
      </c>
      <c r="AC35" s="7"/>
      <c r="AD35" s="7">
        <f t="shared" si="13"/>
        <v>0</v>
      </c>
      <c r="AE35" s="6">
        <f>2.8*34</f>
        <v>95.19999999999999</v>
      </c>
      <c r="AF35" s="7">
        <f t="shared" si="14"/>
        <v>3807.9999999999995</v>
      </c>
      <c r="AG35" s="7"/>
      <c r="AH35" s="6"/>
      <c r="AI35" s="8">
        <f t="shared" si="15"/>
        <v>23184</v>
      </c>
    </row>
    <row r="36" spans="1:35" s="9" customFormat="1" ht="14.25" customHeight="1">
      <c r="A36" s="3">
        <v>31</v>
      </c>
      <c r="B36" s="4" t="s">
        <v>35</v>
      </c>
      <c r="C36" s="5">
        <v>280</v>
      </c>
      <c r="D36" s="7">
        <f t="shared" si="0"/>
        <v>11200</v>
      </c>
      <c r="E36" s="5"/>
      <c r="F36" s="7">
        <f t="shared" si="1"/>
        <v>0</v>
      </c>
      <c r="G36" s="5">
        <v>168</v>
      </c>
      <c r="H36" s="7">
        <f t="shared" si="2"/>
        <v>6720</v>
      </c>
      <c r="I36" s="5"/>
      <c r="J36" s="7">
        <f t="shared" si="3"/>
        <v>0</v>
      </c>
      <c r="K36" s="5">
        <v>30</v>
      </c>
      <c r="L36" s="7">
        <f t="shared" si="4"/>
        <v>1200</v>
      </c>
      <c r="M36" s="5">
        <v>160</v>
      </c>
      <c r="N36" s="7">
        <f t="shared" si="5"/>
        <v>6400</v>
      </c>
      <c r="O36" s="5">
        <v>98</v>
      </c>
      <c r="P36" s="7">
        <f t="shared" si="6"/>
        <v>3920</v>
      </c>
      <c r="Q36" s="5">
        <v>54</v>
      </c>
      <c r="R36" s="7">
        <f t="shared" si="7"/>
        <v>2160</v>
      </c>
      <c r="S36" s="5">
        <v>20</v>
      </c>
      <c r="T36" s="7">
        <f t="shared" si="8"/>
        <v>800</v>
      </c>
      <c r="U36" s="7"/>
      <c r="V36" s="7">
        <f t="shared" si="9"/>
        <v>0</v>
      </c>
      <c r="W36" s="7"/>
      <c r="X36" s="7">
        <f t="shared" si="10"/>
        <v>0</v>
      </c>
      <c r="Y36" s="7"/>
      <c r="Z36" s="7">
        <f t="shared" si="11"/>
        <v>0</v>
      </c>
      <c r="AA36" s="7"/>
      <c r="AB36" s="7">
        <f t="shared" si="12"/>
        <v>0</v>
      </c>
      <c r="AC36" s="7"/>
      <c r="AD36" s="7">
        <f t="shared" si="13"/>
        <v>0</v>
      </c>
      <c r="AE36" s="7"/>
      <c r="AF36" s="7">
        <f t="shared" si="14"/>
        <v>0</v>
      </c>
      <c r="AG36" s="7"/>
      <c r="AH36" s="6"/>
      <c r="AI36" s="8">
        <f t="shared" si="15"/>
        <v>32400</v>
      </c>
    </row>
    <row r="37" spans="1:35" s="22" customFormat="1" ht="14.25" customHeight="1">
      <c r="A37" s="10"/>
      <c r="B37" s="10" t="s">
        <v>36</v>
      </c>
      <c r="C37" s="11">
        <f>SUM(C6:C36)</f>
        <v>3454.6600000000003</v>
      </c>
      <c r="D37" s="13">
        <f>SUM(D6:D36)</f>
        <v>138186.4</v>
      </c>
      <c r="E37" s="11">
        <f aca="true" t="shared" si="16" ref="E37:L37">SUM(E6:E36)</f>
        <v>225.39999999999998</v>
      </c>
      <c r="F37" s="11">
        <f t="shared" si="16"/>
        <v>9016</v>
      </c>
      <c r="G37" s="31">
        <f t="shared" si="16"/>
        <v>2359.833</v>
      </c>
      <c r="H37" s="13">
        <f t="shared" si="16"/>
        <v>94393.32</v>
      </c>
      <c r="I37" s="11">
        <f t="shared" si="16"/>
        <v>764.9</v>
      </c>
      <c r="J37" s="11">
        <f t="shared" si="16"/>
        <v>30596</v>
      </c>
      <c r="K37" s="11">
        <f t="shared" si="16"/>
        <v>307.40999999999997</v>
      </c>
      <c r="L37" s="13">
        <f t="shared" si="16"/>
        <v>12296.4</v>
      </c>
      <c r="M37" s="11">
        <f>SUM(M6:M36)</f>
        <v>830.0900000000001</v>
      </c>
      <c r="N37" s="7">
        <f t="shared" si="5"/>
        <v>33203.600000000006</v>
      </c>
      <c r="O37" s="11">
        <f>SUM(O6:O36)</f>
        <v>969.458</v>
      </c>
      <c r="P37" s="13">
        <f>SUM(P6:P36)</f>
        <v>38778.32</v>
      </c>
      <c r="Q37" s="31">
        <f>SUM(Q6:Q36)</f>
        <v>264.114</v>
      </c>
      <c r="R37" s="13">
        <f>SUM(R6:R36)</f>
        <v>10564.56</v>
      </c>
      <c r="S37" s="11">
        <f>SUM(S6:S36)</f>
        <v>182.12</v>
      </c>
      <c r="T37" s="7">
        <f t="shared" si="8"/>
        <v>7284.8</v>
      </c>
      <c r="U37" s="13">
        <f>SUM(U6:U36)</f>
        <v>64.06</v>
      </c>
      <c r="V37" s="7">
        <f t="shared" si="9"/>
        <v>2562.4</v>
      </c>
      <c r="W37" s="13">
        <f>SUM(W6:W36)</f>
        <v>53.2</v>
      </c>
      <c r="X37" s="13">
        <f>SUM(X6:X36)</f>
        <v>2128</v>
      </c>
      <c r="Y37" s="13">
        <f>SUM(Y6:Y36)</f>
        <v>14</v>
      </c>
      <c r="Z37" s="13">
        <f>SUM(Z6:Z36)</f>
        <v>560</v>
      </c>
      <c r="AA37" s="13">
        <f>SUM(AA6:AA36)</f>
        <v>39</v>
      </c>
      <c r="AB37" s="7">
        <f t="shared" si="12"/>
        <v>1560</v>
      </c>
      <c r="AC37" s="13">
        <f>SUM(AC6:AC36)</f>
        <v>111.8</v>
      </c>
      <c r="AD37" s="7">
        <f t="shared" si="13"/>
        <v>4472</v>
      </c>
      <c r="AE37" s="13">
        <f>SUM(AE6:AE36)</f>
        <v>239.5</v>
      </c>
      <c r="AF37" s="7">
        <f t="shared" si="14"/>
        <v>9580</v>
      </c>
      <c r="AG37" s="13">
        <f>SUM(AG6:AG36)</f>
        <v>0</v>
      </c>
      <c r="AH37" s="12"/>
      <c r="AI37" s="8">
        <f t="shared" si="15"/>
        <v>395181.80000000005</v>
      </c>
    </row>
    <row r="38" s="9" customFormat="1" ht="14.25" customHeight="1">
      <c r="A38" s="15"/>
    </row>
    <row r="39" spans="1:35" s="9" customFormat="1" ht="14.25" customHeight="1">
      <c r="A39" s="15"/>
      <c r="B39" s="16" t="s">
        <v>37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7"/>
      <c r="S39" s="17" t="s">
        <v>38</v>
      </c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21">
    <mergeCell ref="A2:T2"/>
    <mergeCell ref="U2:AI2"/>
    <mergeCell ref="A3:A5"/>
    <mergeCell ref="B3:B5"/>
    <mergeCell ref="C4:D4"/>
    <mergeCell ref="E4:F4"/>
    <mergeCell ref="AG4:AH4"/>
    <mergeCell ref="U4:V4"/>
    <mergeCell ref="W4:X4"/>
    <mergeCell ref="C3:W3"/>
    <mergeCell ref="S4:T4"/>
    <mergeCell ref="G4:H4"/>
    <mergeCell ref="Q4:R4"/>
    <mergeCell ref="I4:J4"/>
    <mergeCell ref="K4:L4"/>
    <mergeCell ref="M4:N4"/>
    <mergeCell ref="O4:P4"/>
    <mergeCell ref="AC4:AD4"/>
    <mergeCell ref="Y4:Z4"/>
    <mergeCell ref="AA4:AB4"/>
    <mergeCell ref="AE4:AF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0" sqref="K30"/>
    </sheetView>
  </sheetViews>
  <sheetFormatPr defaultColWidth="9.140625" defaultRowHeight="12.75"/>
  <cols>
    <col min="1" max="1" width="12.57421875" style="0" customWidth="1"/>
    <col min="2" max="2" width="3.28125" style="15" customWidth="1"/>
    <col min="3" max="3" width="19.28125" style="9" customWidth="1"/>
    <col min="4" max="4" width="7.421875" style="9" customWidth="1"/>
    <col min="5" max="5" width="9.8515625" style="9" customWidth="1"/>
    <col min="6" max="6" width="5.421875" style="9" customWidth="1"/>
    <col min="7" max="8" width="10.57421875" style="9" customWidth="1"/>
    <col min="9" max="9" width="5.57421875" style="0" customWidth="1"/>
    <col min="10" max="10" width="8.57421875" style="0" customWidth="1"/>
  </cols>
  <sheetData>
    <row r="1" spans="2:10" s="25" customFormat="1" ht="12.75">
      <c r="B1" s="30"/>
      <c r="J1" s="25" t="s">
        <v>54</v>
      </c>
    </row>
    <row r="2" spans="1:13" s="9" customFormat="1" ht="13.5" customHeight="1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4"/>
      <c r="M2" s="24"/>
    </row>
    <row r="3" spans="2:8" s="9" customFormat="1" ht="14.25" customHeight="1">
      <c r="B3" s="41" t="s">
        <v>0</v>
      </c>
      <c r="C3" s="42" t="s">
        <v>1</v>
      </c>
      <c r="D3" s="47" t="s">
        <v>55</v>
      </c>
      <c r="E3" s="47"/>
      <c r="F3" s="47"/>
      <c r="G3" s="47"/>
      <c r="H3" s="47"/>
    </row>
    <row r="4" spans="2:10" s="9" customFormat="1" ht="42" customHeight="1">
      <c r="B4" s="41"/>
      <c r="C4" s="42"/>
      <c r="D4" s="40" t="s">
        <v>72</v>
      </c>
      <c r="E4" s="40"/>
      <c r="F4" s="40" t="s">
        <v>73</v>
      </c>
      <c r="G4" s="40"/>
      <c r="H4" s="1" t="s">
        <v>2</v>
      </c>
      <c r="J4" s="23"/>
    </row>
    <row r="5" spans="2:8" s="9" customFormat="1" ht="13.5" customHeight="1">
      <c r="B5" s="41"/>
      <c r="C5" s="42"/>
      <c r="D5" s="2" t="s">
        <v>3</v>
      </c>
      <c r="E5" s="2" t="s">
        <v>4</v>
      </c>
      <c r="F5" s="2" t="s">
        <v>3</v>
      </c>
      <c r="G5" s="2" t="s">
        <v>4</v>
      </c>
      <c r="H5" s="1" t="s">
        <v>5</v>
      </c>
    </row>
    <row r="6" spans="2:8" s="9" customFormat="1" ht="14.25" customHeight="1">
      <c r="B6" s="3">
        <v>1</v>
      </c>
      <c r="C6" s="4" t="s">
        <v>6</v>
      </c>
      <c r="D6" s="5"/>
      <c r="E6" s="7">
        <f>D6*25</f>
        <v>0</v>
      </c>
      <c r="F6" s="7"/>
      <c r="G6" s="7">
        <f>F6*35</f>
        <v>0</v>
      </c>
      <c r="H6" s="33">
        <f>E6+G6</f>
        <v>0</v>
      </c>
    </row>
    <row r="7" spans="2:8" s="9" customFormat="1" ht="14.25" customHeight="1">
      <c r="B7" s="3">
        <v>2</v>
      </c>
      <c r="C7" s="4" t="s">
        <v>7</v>
      </c>
      <c r="D7" s="5">
        <v>48.48</v>
      </c>
      <c r="E7" s="7">
        <f aca="true" t="shared" si="0" ref="E7:E36">D7*25</f>
        <v>1212</v>
      </c>
      <c r="F7" s="7"/>
      <c r="G7" s="7">
        <f aca="true" t="shared" si="1" ref="G7:G36">F7*35</f>
        <v>0</v>
      </c>
      <c r="H7" s="33">
        <f aca="true" t="shared" si="2" ref="H7:H37">E7+G7</f>
        <v>1212</v>
      </c>
    </row>
    <row r="8" spans="2:8" s="9" customFormat="1" ht="14.25" customHeight="1">
      <c r="B8" s="3">
        <v>3</v>
      </c>
      <c r="C8" s="4" t="s">
        <v>8</v>
      </c>
      <c r="D8" s="21"/>
      <c r="E8" s="7">
        <f t="shared" si="0"/>
        <v>0</v>
      </c>
      <c r="F8" s="7">
        <v>280</v>
      </c>
      <c r="G8" s="7">
        <f t="shared" si="1"/>
        <v>9800</v>
      </c>
      <c r="H8" s="33">
        <f t="shared" si="2"/>
        <v>9800</v>
      </c>
    </row>
    <row r="9" spans="2:8" s="9" customFormat="1" ht="14.25" customHeight="1">
      <c r="B9" s="3">
        <v>4</v>
      </c>
      <c r="C9" s="4" t="s">
        <v>9</v>
      </c>
      <c r="D9" s="5">
        <v>126</v>
      </c>
      <c r="E9" s="7">
        <f t="shared" si="0"/>
        <v>3150</v>
      </c>
      <c r="F9" s="7"/>
      <c r="G9" s="7">
        <f t="shared" si="1"/>
        <v>0</v>
      </c>
      <c r="H9" s="33">
        <f t="shared" si="2"/>
        <v>3150</v>
      </c>
    </row>
    <row r="10" spans="2:8" s="9" customFormat="1" ht="14.25" customHeight="1">
      <c r="B10" s="3">
        <v>5</v>
      </c>
      <c r="C10" s="4" t="s">
        <v>10</v>
      </c>
      <c r="D10" s="5">
        <f>322</f>
        <v>322</v>
      </c>
      <c r="E10" s="7">
        <f t="shared" si="0"/>
        <v>8050</v>
      </c>
      <c r="F10" s="7"/>
      <c r="G10" s="7">
        <f t="shared" si="1"/>
        <v>0</v>
      </c>
      <c r="H10" s="33">
        <f t="shared" si="2"/>
        <v>8050</v>
      </c>
    </row>
    <row r="11" spans="2:8" s="9" customFormat="1" ht="14.25" customHeight="1">
      <c r="B11" s="3">
        <v>6</v>
      </c>
      <c r="C11" s="4" t="s">
        <v>11</v>
      </c>
      <c r="D11" s="5">
        <v>189</v>
      </c>
      <c r="E11" s="7">
        <f t="shared" si="0"/>
        <v>4725</v>
      </c>
      <c r="F11" s="7"/>
      <c r="G11" s="7">
        <f t="shared" si="1"/>
        <v>0</v>
      </c>
      <c r="H11" s="33">
        <f t="shared" si="2"/>
        <v>4725</v>
      </c>
    </row>
    <row r="12" spans="2:8" s="9" customFormat="1" ht="14.25" customHeight="1">
      <c r="B12" s="3">
        <v>7</v>
      </c>
      <c r="C12" s="4" t="s">
        <v>12</v>
      </c>
      <c r="D12" s="5">
        <v>124</v>
      </c>
      <c r="E12" s="7">
        <f t="shared" si="0"/>
        <v>3100</v>
      </c>
      <c r="F12" s="7"/>
      <c r="G12" s="7">
        <f t="shared" si="1"/>
        <v>0</v>
      </c>
      <c r="H12" s="33">
        <f t="shared" si="2"/>
        <v>3100</v>
      </c>
    </row>
    <row r="13" spans="2:8" s="9" customFormat="1" ht="14.25" customHeight="1">
      <c r="B13" s="3">
        <v>8</v>
      </c>
      <c r="C13" s="4" t="s">
        <v>13</v>
      </c>
      <c r="D13" s="5">
        <v>333.3</v>
      </c>
      <c r="E13" s="7">
        <f t="shared" si="0"/>
        <v>8332.5</v>
      </c>
      <c r="F13" s="7"/>
      <c r="G13" s="7">
        <f t="shared" si="1"/>
        <v>0</v>
      </c>
      <c r="H13" s="33">
        <f t="shared" si="2"/>
        <v>8332.5</v>
      </c>
    </row>
    <row r="14" spans="2:8" s="9" customFormat="1" ht="14.25" customHeight="1">
      <c r="B14" s="3">
        <v>9</v>
      </c>
      <c r="C14" s="4" t="s">
        <v>14</v>
      </c>
      <c r="D14" s="5">
        <v>102</v>
      </c>
      <c r="E14" s="7">
        <f t="shared" si="0"/>
        <v>2550</v>
      </c>
      <c r="F14" s="7"/>
      <c r="G14" s="7">
        <f t="shared" si="1"/>
        <v>0</v>
      </c>
      <c r="H14" s="33">
        <f t="shared" si="2"/>
        <v>2550</v>
      </c>
    </row>
    <row r="15" spans="2:8" s="9" customFormat="1" ht="14.25" customHeight="1">
      <c r="B15" s="3">
        <v>10</v>
      </c>
      <c r="C15" s="4" t="s">
        <v>15</v>
      </c>
      <c r="D15" s="5"/>
      <c r="E15" s="7">
        <f t="shared" si="0"/>
        <v>0</v>
      </c>
      <c r="F15" s="7"/>
      <c r="G15" s="7">
        <f t="shared" si="1"/>
        <v>0</v>
      </c>
      <c r="H15" s="33">
        <f t="shared" si="2"/>
        <v>0</v>
      </c>
    </row>
    <row r="16" spans="2:8" s="9" customFormat="1" ht="14.25" customHeight="1">
      <c r="B16" s="3">
        <v>11</v>
      </c>
      <c r="C16" s="4" t="s">
        <v>16</v>
      </c>
      <c r="D16" s="5">
        <v>160</v>
      </c>
      <c r="E16" s="7">
        <f t="shared" si="0"/>
        <v>4000</v>
      </c>
      <c r="F16" s="7"/>
      <c r="G16" s="7">
        <f t="shared" si="1"/>
        <v>0</v>
      </c>
      <c r="H16" s="33">
        <f t="shared" si="2"/>
        <v>4000</v>
      </c>
    </row>
    <row r="17" spans="2:8" s="9" customFormat="1" ht="14.25" customHeight="1">
      <c r="B17" s="3">
        <v>12</v>
      </c>
      <c r="C17" s="4" t="s">
        <v>17</v>
      </c>
      <c r="D17" s="5">
        <v>140</v>
      </c>
      <c r="E17" s="7">
        <f t="shared" si="0"/>
        <v>3500</v>
      </c>
      <c r="F17" s="7"/>
      <c r="G17" s="7">
        <f t="shared" si="1"/>
        <v>0</v>
      </c>
      <c r="H17" s="33">
        <f t="shared" si="2"/>
        <v>3500</v>
      </c>
    </row>
    <row r="18" spans="2:8" s="9" customFormat="1" ht="14.25" customHeight="1">
      <c r="B18" s="3">
        <v>13</v>
      </c>
      <c r="C18" s="4" t="s">
        <v>18</v>
      </c>
      <c r="D18" s="5">
        <v>70</v>
      </c>
      <c r="E18" s="7">
        <f t="shared" si="0"/>
        <v>1750</v>
      </c>
      <c r="F18" s="7"/>
      <c r="G18" s="7">
        <f t="shared" si="1"/>
        <v>0</v>
      </c>
      <c r="H18" s="33">
        <f t="shared" si="2"/>
        <v>1750</v>
      </c>
    </row>
    <row r="19" spans="2:8" s="9" customFormat="1" ht="14.25" customHeight="1">
      <c r="B19" s="3">
        <v>14</v>
      </c>
      <c r="C19" s="4" t="s">
        <v>19</v>
      </c>
      <c r="D19" s="5">
        <v>315</v>
      </c>
      <c r="E19" s="7">
        <f t="shared" si="0"/>
        <v>7875</v>
      </c>
      <c r="F19" s="7">
        <v>157</v>
      </c>
      <c r="G19" s="7">
        <f t="shared" si="1"/>
        <v>5495</v>
      </c>
      <c r="H19" s="33">
        <f t="shared" si="2"/>
        <v>13370</v>
      </c>
    </row>
    <row r="20" spans="2:8" s="9" customFormat="1" ht="14.25" customHeight="1">
      <c r="B20" s="3">
        <v>15</v>
      </c>
      <c r="C20" s="4" t="s">
        <v>20</v>
      </c>
      <c r="D20" s="5">
        <v>100</v>
      </c>
      <c r="E20" s="7">
        <f t="shared" si="0"/>
        <v>2500</v>
      </c>
      <c r="F20" s="7"/>
      <c r="G20" s="7">
        <f t="shared" si="1"/>
        <v>0</v>
      </c>
      <c r="H20" s="33">
        <f t="shared" si="2"/>
        <v>2500</v>
      </c>
    </row>
    <row r="21" spans="2:8" s="9" customFormat="1" ht="14.25" customHeight="1">
      <c r="B21" s="3">
        <v>16</v>
      </c>
      <c r="C21" s="4" t="s">
        <v>21</v>
      </c>
      <c r="D21" s="5"/>
      <c r="E21" s="7">
        <f t="shared" si="0"/>
        <v>0</v>
      </c>
      <c r="F21" s="7"/>
      <c r="G21" s="7">
        <f t="shared" si="1"/>
        <v>0</v>
      </c>
      <c r="H21" s="33">
        <f t="shared" si="2"/>
        <v>0</v>
      </c>
    </row>
    <row r="22" spans="2:8" s="9" customFormat="1" ht="14.25" customHeight="1">
      <c r="B22" s="3">
        <v>17</v>
      </c>
      <c r="C22" s="4" t="s">
        <v>22</v>
      </c>
      <c r="D22" s="5">
        <v>140</v>
      </c>
      <c r="E22" s="7">
        <f t="shared" si="0"/>
        <v>3500</v>
      </c>
      <c r="F22" s="7"/>
      <c r="G22" s="7">
        <f t="shared" si="1"/>
        <v>0</v>
      </c>
      <c r="H22" s="33">
        <f t="shared" si="2"/>
        <v>3500</v>
      </c>
    </row>
    <row r="23" spans="2:8" s="9" customFormat="1" ht="14.25" customHeight="1">
      <c r="B23" s="3">
        <v>18</v>
      </c>
      <c r="C23" s="4" t="s">
        <v>23</v>
      </c>
      <c r="D23" s="5">
        <v>30</v>
      </c>
      <c r="E23" s="7">
        <f t="shared" si="0"/>
        <v>750</v>
      </c>
      <c r="F23" s="7"/>
      <c r="G23" s="7">
        <f t="shared" si="1"/>
        <v>0</v>
      </c>
      <c r="H23" s="33">
        <f t="shared" si="2"/>
        <v>750</v>
      </c>
    </row>
    <row r="24" spans="2:8" s="9" customFormat="1" ht="14.25" customHeight="1">
      <c r="B24" s="3">
        <v>19</v>
      </c>
      <c r="C24" s="4" t="s">
        <v>24</v>
      </c>
      <c r="D24" s="19">
        <v>428.22</v>
      </c>
      <c r="E24" s="7">
        <f t="shared" si="0"/>
        <v>10705.5</v>
      </c>
      <c r="F24" s="7"/>
      <c r="G24" s="7">
        <f t="shared" si="1"/>
        <v>0</v>
      </c>
      <c r="H24" s="33">
        <f t="shared" si="2"/>
        <v>10705.5</v>
      </c>
    </row>
    <row r="25" spans="2:8" s="9" customFormat="1" ht="14.25" customHeight="1">
      <c r="B25" s="3">
        <v>20</v>
      </c>
      <c r="C25" s="4" t="s">
        <v>25</v>
      </c>
      <c r="D25" s="5">
        <v>756</v>
      </c>
      <c r="E25" s="7">
        <f t="shared" si="0"/>
        <v>18900</v>
      </c>
      <c r="F25" s="7">
        <v>266</v>
      </c>
      <c r="G25" s="7">
        <f t="shared" si="1"/>
        <v>9310</v>
      </c>
      <c r="H25" s="33">
        <f t="shared" si="2"/>
        <v>28210</v>
      </c>
    </row>
    <row r="26" spans="2:8" s="9" customFormat="1" ht="14.25" customHeight="1">
      <c r="B26" s="3">
        <v>21</v>
      </c>
      <c r="C26" s="4" t="s">
        <v>26</v>
      </c>
      <c r="D26" s="5">
        <v>50</v>
      </c>
      <c r="E26" s="7">
        <f t="shared" si="0"/>
        <v>1250</v>
      </c>
      <c r="F26" s="7"/>
      <c r="G26" s="7">
        <f t="shared" si="1"/>
        <v>0</v>
      </c>
      <c r="H26" s="33">
        <f t="shared" si="2"/>
        <v>1250</v>
      </c>
    </row>
    <row r="27" spans="2:8" s="9" customFormat="1" ht="14.25" customHeight="1">
      <c r="B27" s="3">
        <v>22</v>
      </c>
      <c r="C27" s="4" t="s">
        <v>27</v>
      </c>
      <c r="D27" s="5"/>
      <c r="E27" s="7">
        <f t="shared" si="0"/>
        <v>0</v>
      </c>
      <c r="F27" s="7"/>
      <c r="G27" s="7">
        <f t="shared" si="1"/>
        <v>0</v>
      </c>
      <c r="H27" s="33">
        <f t="shared" si="2"/>
        <v>0</v>
      </c>
    </row>
    <row r="28" spans="2:8" s="9" customFormat="1" ht="14.25" customHeight="1">
      <c r="B28" s="3">
        <v>23</v>
      </c>
      <c r="C28" s="4" t="s">
        <v>28</v>
      </c>
      <c r="D28" s="5"/>
      <c r="E28" s="7">
        <f t="shared" si="0"/>
        <v>0</v>
      </c>
      <c r="F28" s="7"/>
      <c r="G28" s="7">
        <f t="shared" si="1"/>
        <v>0</v>
      </c>
      <c r="H28" s="33">
        <f t="shared" si="2"/>
        <v>0</v>
      </c>
    </row>
    <row r="29" spans="2:8" s="9" customFormat="1" ht="14.25" customHeight="1">
      <c r="B29" s="3">
        <v>24</v>
      </c>
      <c r="C29" s="4" t="s">
        <v>29</v>
      </c>
      <c r="E29" s="7">
        <f t="shared" si="0"/>
        <v>0</v>
      </c>
      <c r="F29" s="5">
        <v>1450</v>
      </c>
      <c r="G29" s="7">
        <f t="shared" si="1"/>
        <v>50750</v>
      </c>
      <c r="H29" s="33">
        <f t="shared" si="2"/>
        <v>50750</v>
      </c>
    </row>
    <row r="30" spans="2:8" s="9" customFormat="1" ht="14.25" customHeight="1">
      <c r="B30" s="3">
        <v>25</v>
      </c>
      <c r="C30" s="4" t="s">
        <v>69</v>
      </c>
      <c r="D30" s="5"/>
      <c r="E30" s="7">
        <f t="shared" si="0"/>
        <v>0</v>
      </c>
      <c r="F30" s="7"/>
      <c r="G30" s="7">
        <f t="shared" si="1"/>
        <v>0</v>
      </c>
      <c r="H30" s="33">
        <f t="shared" si="2"/>
        <v>0</v>
      </c>
    </row>
    <row r="31" spans="2:8" s="9" customFormat="1" ht="14.25" customHeight="1">
      <c r="B31" s="3">
        <v>26</v>
      </c>
      <c r="C31" s="4" t="s">
        <v>30</v>
      </c>
      <c r="D31" s="5"/>
      <c r="E31" s="7">
        <f t="shared" si="0"/>
        <v>0</v>
      </c>
      <c r="F31" s="7"/>
      <c r="G31" s="7">
        <f t="shared" si="1"/>
        <v>0</v>
      </c>
      <c r="H31" s="33">
        <f t="shared" si="2"/>
        <v>0</v>
      </c>
    </row>
    <row r="32" spans="2:8" s="9" customFormat="1" ht="14.25" customHeight="1">
      <c r="B32" s="3">
        <v>27</v>
      </c>
      <c r="C32" s="4" t="s">
        <v>31</v>
      </c>
      <c r="D32" s="5"/>
      <c r="E32" s="7">
        <f t="shared" si="0"/>
        <v>0</v>
      </c>
      <c r="F32" s="7"/>
      <c r="G32" s="7">
        <f t="shared" si="1"/>
        <v>0</v>
      </c>
      <c r="H32" s="33">
        <f t="shared" si="2"/>
        <v>0</v>
      </c>
    </row>
    <row r="33" spans="2:8" s="9" customFormat="1" ht="14.25" customHeight="1">
      <c r="B33" s="3">
        <v>28</v>
      </c>
      <c r="C33" s="4" t="s">
        <v>32</v>
      </c>
      <c r="D33" s="5"/>
      <c r="E33" s="7">
        <f t="shared" si="0"/>
        <v>0</v>
      </c>
      <c r="F33" s="7"/>
      <c r="G33" s="7">
        <f t="shared" si="1"/>
        <v>0</v>
      </c>
      <c r="H33" s="33">
        <f t="shared" si="2"/>
        <v>0</v>
      </c>
    </row>
    <row r="34" spans="2:8" s="9" customFormat="1" ht="14.25" customHeight="1">
      <c r="B34" s="3">
        <v>29</v>
      </c>
      <c r="C34" s="4" t="s">
        <v>33</v>
      </c>
      <c r="D34" s="5">
        <v>70</v>
      </c>
      <c r="E34" s="7">
        <f t="shared" si="0"/>
        <v>1750</v>
      </c>
      <c r="F34" s="7"/>
      <c r="G34" s="7">
        <f t="shared" si="1"/>
        <v>0</v>
      </c>
      <c r="H34" s="33">
        <f t="shared" si="2"/>
        <v>1750</v>
      </c>
    </row>
    <row r="35" spans="2:8" s="9" customFormat="1" ht="14.25" customHeight="1">
      <c r="B35" s="3">
        <v>30</v>
      </c>
      <c r="C35" s="4" t="s">
        <v>34</v>
      </c>
      <c r="D35" s="5">
        <f>20*100</f>
        <v>2000</v>
      </c>
      <c r="E35" s="7">
        <f t="shared" si="0"/>
        <v>50000</v>
      </c>
      <c r="F35" s="7"/>
      <c r="G35" s="7">
        <f t="shared" si="1"/>
        <v>0</v>
      </c>
      <c r="H35" s="33">
        <f t="shared" si="2"/>
        <v>50000</v>
      </c>
    </row>
    <row r="36" spans="2:8" s="9" customFormat="1" ht="14.25" customHeight="1">
      <c r="B36" s="3">
        <v>31</v>
      </c>
      <c r="C36" s="4" t="s">
        <v>35</v>
      </c>
      <c r="D36" s="5">
        <v>300</v>
      </c>
      <c r="E36" s="7">
        <f t="shared" si="0"/>
        <v>7500</v>
      </c>
      <c r="F36" s="7"/>
      <c r="G36" s="7">
        <f t="shared" si="1"/>
        <v>0</v>
      </c>
      <c r="H36" s="33">
        <f t="shared" si="2"/>
        <v>7500</v>
      </c>
    </row>
    <row r="37" spans="2:8" s="22" customFormat="1" ht="14.25" customHeight="1">
      <c r="B37" s="10"/>
      <c r="C37" s="10" t="s">
        <v>36</v>
      </c>
      <c r="D37" s="11">
        <f>SUM(D6:D36)</f>
        <v>5804</v>
      </c>
      <c r="E37" s="13">
        <f>SUM(E6:E36)</f>
        <v>145100</v>
      </c>
      <c r="F37" s="13">
        <f>SUM(F6:F36)</f>
        <v>2153</v>
      </c>
      <c r="G37" s="13">
        <f>SUM(G6:G36)</f>
        <v>75355</v>
      </c>
      <c r="H37" s="33">
        <f t="shared" si="2"/>
        <v>220455</v>
      </c>
    </row>
    <row r="38" s="9" customFormat="1" ht="14.25" customHeight="1">
      <c r="B38" s="15"/>
    </row>
    <row r="39" spans="2:8" s="9" customFormat="1" ht="14.25" customHeight="1">
      <c r="B39" s="15"/>
      <c r="C39" s="16" t="s">
        <v>37</v>
      </c>
      <c r="D39" s="17"/>
      <c r="E39" s="17"/>
      <c r="F39" s="16"/>
      <c r="G39" s="16"/>
      <c r="H39" s="17" t="s">
        <v>38</v>
      </c>
    </row>
    <row r="40" s="9" customFormat="1" ht="12.75">
      <c r="B40" s="15"/>
    </row>
    <row r="41" s="9" customFormat="1" ht="12.75">
      <c r="B41" s="15"/>
    </row>
    <row r="42" s="9" customFormat="1" ht="12.75">
      <c r="B42" s="15"/>
    </row>
    <row r="43" s="9" customFormat="1" ht="12.75">
      <c r="B43" s="15"/>
    </row>
    <row r="44" s="9" customFormat="1" ht="12.75">
      <c r="B44" s="15"/>
    </row>
    <row r="45" s="9" customFormat="1" ht="12.75">
      <c r="B45" s="15"/>
    </row>
    <row r="46" s="9" customFormat="1" ht="12.75">
      <c r="B46" s="15"/>
    </row>
    <row r="47" s="9" customFormat="1" ht="12.75">
      <c r="B47" s="15"/>
    </row>
    <row r="48" s="9" customFormat="1" ht="12.75">
      <c r="B48" s="15"/>
    </row>
    <row r="49" s="9" customFormat="1" ht="12.75">
      <c r="B49" s="15"/>
    </row>
    <row r="50" s="9" customFormat="1" ht="12.75">
      <c r="B50" s="15"/>
    </row>
    <row r="51" s="9" customFormat="1" ht="12.75">
      <c r="B51" s="15"/>
    </row>
  </sheetData>
  <sheetProtection/>
  <mergeCells count="6">
    <mergeCell ref="D3:H3"/>
    <mergeCell ref="A2:K2"/>
    <mergeCell ref="F4:G4"/>
    <mergeCell ref="B3:B5"/>
    <mergeCell ref="C3:C5"/>
    <mergeCell ref="D4:E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ValentIvan</cp:lastModifiedBy>
  <cp:lastPrinted>2018-01-23T15:14:09Z</cp:lastPrinted>
  <dcterms:created xsi:type="dcterms:W3CDTF">1996-10-08T23:32:33Z</dcterms:created>
  <dcterms:modified xsi:type="dcterms:W3CDTF">2018-01-30T10:33:45Z</dcterms:modified>
  <cp:category/>
  <cp:version/>
  <cp:contentType/>
  <cp:contentStatus/>
</cp:coreProperties>
</file>