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7400" windowHeight="8415" tabRatio="817" activeTab="0"/>
  </bookViews>
  <sheets>
    <sheet name="проект школи (фу)" sheetId="1" r:id="rId1"/>
    <sheet name="проект школи (+ мирное) (зм (2)" sheetId="2" r:id="rId2"/>
    <sheet name="проект школи (+ мирное) (зменш)" sheetId="3" r:id="rId3"/>
    <sheet name="проект школи (+ мирное)" sheetId="4" r:id="rId4"/>
    <sheet name="проект школи №1 (2)" sheetId="5" r:id="rId5"/>
    <sheet name="проект школи №1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<sst xmlns="http://schemas.openxmlformats.org/spreadsheetml/2006/main" count="7924" uniqueCount="664">
  <si>
    <t>-обладнання системою відео-спостереження</t>
  </si>
  <si>
    <t>23.                         Оплата послуг (крім комунальних)</t>
  </si>
  <si>
    <t xml:space="preserve">  24.            Видатки на відрядження</t>
  </si>
  <si>
    <t xml:space="preserve">  25.           Оплата комунальних послуг та енергоносіїв</t>
  </si>
  <si>
    <t xml:space="preserve">  26.             Оплата теплопостачання</t>
  </si>
  <si>
    <t xml:space="preserve">  27.          Оплата водопостачання та водовідведення</t>
  </si>
  <si>
    <t xml:space="preserve">  28.           Оплата електроенегрії</t>
  </si>
  <si>
    <t xml:space="preserve">  29.       Оплата природного газу</t>
  </si>
  <si>
    <t xml:space="preserve">   30.       Оплата інших енергоносіїв</t>
  </si>
  <si>
    <t>Разом по КФК 070201:</t>
  </si>
  <si>
    <t>Підписка  газет</t>
  </si>
  <si>
    <t>22 % від фонду заробітної плати</t>
  </si>
  <si>
    <t xml:space="preserve">Розрахунок </t>
  </si>
  <si>
    <t xml:space="preserve">Начальник управління </t>
  </si>
  <si>
    <t xml:space="preserve">                         ___________А.О.Гладкіх     </t>
  </si>
  <si>
    <t>Ручки кулькові\сині,чорні,червоні/</t>
  </si>
  <si>
    <t>Зошит в лінійку та клітинку</t>
  </si>
  <si>
    <t>Диркопробивач великий</t>
  </si>
  <si>
    <t>Точилка для олівця</t>
  </si>
  <si>
    <t>Біндери\зажими\</t>
  </si>
  <si>
    <t>магніти для класних дошок</t>
  </si>
  <si>
    <t>Маркер для дошки</t>
  </si>
  <si>
    <t>гумка для дошки</t>
  </si>
  <si>
    <t>стікери</t>
  </si>
  <si>
    <t>Граблі \веер\</t>
  </si>
  <si>
    <t xml:space="preserve">крейда </t>
  </si>
  <si>
    <t>щітка для миття (вікон,стін)</t>
  </si>
  <si>
    <t>щит баскетбольний з сіткою</t>
  </si>
  <si>
    <t>мішки спальні  \Джура\</t>
  </si>
  <si>
    <t>палатки туристичні</t>
  </si>
  <si>
    <t>ж</t>
  </si>
  <si>
    <t xml:space="preserve">       11.7.  Гальмова рідина                                                        40 шт*350 грн..</t>
  </si>
  <si>
    <t xml:space="preserve">         11.3.  Медичні  аптечки  для  автобусів           22  шт.* 600грн.</t>
  </si>
  <si>
    <t>трубоочисник \Крот\</t>
  </si>
  <si>
    <t>робочі рукавиці</t>
  </si>
  <si>
    <t>гумові рукавиці</t>
  </si>
  <si>
    <t>халат-фартух</t>
  </si>
  <si>
    <t>Шпаклівка стартова</t>
  </si>
  <si>
    <t>Шпаклівка фінішна</t>
  </si>
  <si>
    <t>Клей різний\ліноліума,плитки\</t>
  </si>
  <si>
    <t>м\п</t>
  </si>
  <si>
    <t>пруток,планка поріжок.</t>
  </si>
  <si>
    <t>Ізогіпс та сатеніт,алебастр.</t>
  </si>
  <si>
    <t>коліна різні\водопровод\каналізаційні</t>
  </si>
  <si>
    <t>плити usb</t>
  </si>
  <si>
    <t xml:space="preserve">                                           2 автобусів * 600 грн. за місяць*12 міс</t>
  </si>
  <si>
    <t xml:space="preserve">       1.8. Послуги навчання медичних сестер по випуску транспорта 2000,00 грн.*10 автоб.</t>
  </si>
  <si>
    <t>-Перезарядка вогнегасників 580шт.*75грн.</t>
  </si>
  <si>
    <t>-Ремонт пожежних гідрантів 3 знз*1000грн</t>
  </si>
  <si>
    <t>- Встановлення протипожежної автоматики (ПА) 11 шкіл*3600 грн.</t>
  </si>
  <si>
    <t>?</t>
  </si>
  <si>
    <t>-навчання з питань охорони праці і БДЖ. (3 чол*510грн)</t>
  </si>
  <si>
    <t xml:space="preserve">14.4. Поповнення рахунку модемного зв'язку комплексу "Флоутек" 1 раз-12кот*870 </t>
  </si>
  <si>
    <t>-Виготовлення ПКД на заміну обладнання котельнях район</t>
  </si>
  <si>
    <t>-поточний ремонт ШРП =7 шт*3000грн</t>
  </si>
  <si>
    <t>+</t>
  </si>
  <si>
    <t xml:space="preserve"> </t>
  </si>
  <si>
    <t>-механічна чистка та хімічна промивка теплообміників=12 од.</t>
  </si>
  <si>
    <t>-Заміна та ремонт автоматики котлів  5 од.</t>
  </si>
  <si>
    <t>-установка модулів передачі данних</t>
  </si>
  <si>
    <t>22.2. Придбання вогнегасників (вуглекислотних) 22 шт.*510 грн.</t>
  </si>
  <si>
    <t>22.3. Придбання кронштейнів 25шт.*36грн.</t>
  </si>
  <si>
    <t>2.8.Обладнання електрощитів автоматичними системами пожежогасіння 68шт*3000грн</t>
  </si>
  <si>
    <t>-Обслуговування централізованого спостереження (пульт)300грн\міс*12*11знз= (на рік)</t>
  </si>
  <si>
    <t>20. Вартість технічного обслуговування програми комплекта "курс: Школа"</t>
  </si>
  <si>
    <t>21.Повірка електролічільників в електролабораторї \20шт*500грн\</t>
  </si>
  <si>
    <t>22. "Охорона праці" згідно листа Департаменту освіти</t>
  </si>
  <si>
    <t>24. Послуги з опломбування лічильників</t>
  </si>
  <si>
    <t>25. Послуги зі збору, обробки та  введення даних для атестатів та свідоцтв</t>
  </si>
  <si>
    <t>31. Оплата пені та штрафу - 30000,00 грн; відрахування профспілки 0,3% - 175000 грн</t>
  </si>
  <si>
    <t>20.14. Журнал кружкової роботи 60шт.*25грн.</t>
  </si>
  <si>
    <t>20.15. Особова справа учнів 1500шт*6,50грн.</t>
  </si>
  <si>
    <t>автомати  електр.\мощні\</t>
  </si>
  <si>
    <t>лампочки     300 Вт \вуличні\</t>
  </si>
  <si>
    <t>світильники світодіотні</t>
  </si>
  <si>
    <t>Електровилки \евро\</t>
  </si>
  <si>
    <t>діалектричний набір для електрика\ рукавиці,боти,килимок\</t>
  </si>
  <si>
    <t>Лампи  люминесцент</t>
  </si>
  <si>
    <t>електричні патрони</t>
  </si>
  <si>
    <t>електролічильники</t>
  </si>
  <si>
    <t>планки для кріплення електроавтоматів</t>
  </si>
  <si>
    <t>лампочки світодіотні \дліні\</t>
  </si>
  <si>
    <t>електронасоси каналізаційні</t>
  </si>
  <si>
    <t>стіл демонстраційний \каб хімії\</t>
  </si>
  <si>
    <t>стіл "Ромашка"5=містний 1клас</t>
  </si>
  <si>
    <t>столи для методичного кабінету</t>
  </si>
  <si>
    <t>вішалка гардеробна1-бічна=19 шт,2-х бічна=63шт</t>
  </si>
  <si>
    <t>стелаж 1-бічний -22шт/2-бічний бібліотечний</t>
  </si>
  <si>
    <t>стільці для 5-11 класу\регульовані\</t>
  </si>
  <si>
    <t>пенали</t>
  </si>
  <si>
    <t>лавки дліні в коридори</t>
  </si>
  <si>
    <t>принтер лазерний</t>
  </si>
  <si>
    <t>електролобзік,електротурбіна</t>
  </si>
  <si>
    <t>водонагрівач</t>
  </si>
  <si>
    <t>газонокосілка</t>
  </si>
  <si>
    <t>електроні таблиці \хімія,фізика\</t>
  </si>
  <si>
    <t>оплата послуг відео-спостереження</t>
  </si>
  <si>
    <t xml:space="preserve"> 16. Вивіз нечистот рідких</t>
  </si>
  <si>
    <t>17. Послуги дератизації  приміщень (СЕС)</t>
  </si>
  <si>
    <t>- початкових             1</t>
  </si>
  <si>
    <t>3) Кількість штатних одиниць :</t>
  </si>
  <si>
    <t>Надбавки:</t>
  </si>
  <si>
    <t>Передбачені доплати в розмірі :</t>
  </si>
  <si>
    <t xml:space="preserve"> інформаційних послуг для шкіл району</t>
  </si>
  <si>
    <t xml:space="preserve">  1.  Послуги на утримання автотранспорту та безпечного перевезення учнів</t>
  </si>
  <si>
    <t xml:space="preserve"> освіти Біляївської РДА</t>
  </si>
  <si>
    <t xml:space="preserve">      Погоджено:                                                                      </t>
  </si>
  <si>
    <t xml:space="preserve">   Затверджено:</t>
  </si>
  <si>
    <t>Станом на 01.03.2013 р. Сума</t>
  </si>
  <si>
    <t xml:space="preserve"> КЕКВ</t>
  </si>
  <si>
    <t xml:space="preserve">        Разом</t>
  </si>
  <si>
    <t>шт.</t>
  </si>
  <si>
    <t>кг</t>
  </si>
  <si>
    <t>Разом канц.товарів</t>
  </si>
  <si>
    <t>Папір ксероксний</t>
  </si>
  <si>
    <t>Ватман</t>
  </si>
  <si>
    <t>Кнопки</t>
  </si>
  <si>
    <t>п.</t>
  </si>
  <si>
    <t>лист</t>
  </si>
  <si>
    <t>Папір офісний (білий)</t>
  </si>
  <si>
    <t>Степлер</t>
  </si>
  <si>
    <t>Фломастери</t>
  </si>
  <si>
    <t>уп.</t>
  </si>
  <si>
    <t>Зошити А-4</t>
  </si>
  <si>
    <t>Маркери</t>
  </si>
  <si>
    <t>Папки сегрегатор</t>
  </si>
  <si>
    <t>Олівці прості</t>
  </si>
  <si>
    <t>Ластики</t>
  </si>
  <si>
    <t>Канцелярські книги</t>
  </si>
  <si>
    <t>Чорнило для штампу печатки</t>
  </si>
  <si>
    <t>Обкладинки для журналів</t>
  </si>
  <si>
    <t>Факсова стрічка</t>
  </si>
  <si>
    <t xml:space="preserve">Скоби </t>
  </si>
  <si>
    <t>Папір самоклейки/для нотаток</t>
  </si>
  <si>
    <t>Лопати штикові</t>
  </si>
  <si>
    <t>лопати для снігу</t>
  </si>
  <si>
    <t>лопати совкові</t>
  </si>
  <si>
    <t>утелп.зовн.труб опал.системи</t>
  </si>
  <si>
    <t>держаки</t>
  </si>
  <si>
    <t>швабри</t>
  </si>
  <si>
    <t>віники дворові</t>
  </si>
  <si>
    <t>совки</t>
  </si>
  <si>
    <t>саморізи</t>
  </si>
  <si>
    <t>замок навісний</t>
  </si>
  <si>
    <t>замок врізний</t>
  </si>
  <si>
    <t>диски обрізні/турбінні</t>
  </si>
  <si>
    <t>м</t>
  </si>
  <si>
    <t>Всього  автошин :</t>
  </si>
  <si>
    <t>Всього зачастин:</t>
  </si>
  <si>
    <t>Разом дизпалива д/шкілн.автобс.:</t>
  </si>
  <si>
    <t>Разом автозапчастин :</t>
  </si>
  <si>
    <t>журнали  ГПД  та інше)</t>
  </si>
  <si>
    <t>Разом   медикаменти:</t>
  </si>
  <si>
    <t>Разом    оплата послуг :</t>
  </si>
  <si>
    <t xml:space="preserve"> 10.Послуги з технічних випробувань та аналізу (водолічильники та інші)</t>
  </si>
  <si>
    <t xml:space="preserve"> 11.Послуги з архітектурних проектних завдань, розроблених проектів,експертиз</t>
  </si>
  <si>
    <t xml:space="preserve"> 12.Послуги по доставці переодичних видань</t>
  </si>
  <si>
    <t xml:space="preserve"> 8.  Послуги зв'язку :</t>
  </si>
  <si>
    <t xml:space="preserve">  6.Послуги поточного ремонту будівель в т.числі :</t>
  </si>
  <si>
    <t xml:space="preserve">  2. Послуги банку та інший комерційні послуги :</t>
  </si>
  <si>
    <t xml:space="preserve">  3. Послуги з друкування бланків,брошур,та надання інших </t>
  </si>
  <si>
    <t xml:space="preserve">  5. Послуги з технічного обслуговування, ремонту ком'ютерної техніки  та</t>
  </si>
  <si>
    <t xml:space="preserve"> 7. Послуги транспорту по доставці будівельних матеріалів,підвозу учнів</t>
  </si>
  <si>
    <t xml:space="preserve">                Старший економіст :                                                                              В.І.Довженко</t>
  </si>
  <si>
    <t xml:space="preserve"> 14. Послуги по обслуговуванню обладнення по газозабеспеченню</t>
  </si>
  <si>
    <t>водолічильник</t>
  </si>
  <si>
    <t>електролічильник</t>
  </si>
  <si>
    <t>ключі трубні</t>
  </si>
  <si>
    <t>циліндри для замків</t>
  </si>
  <si>
    <t>кран до бачків</t>
  </si>
  <si>
    <t>Разом госп.товарів:</t>
  </si>
  <si>
    <t>лампочки     100 Вт</t>
  </si>
  <si>
    <t>Щітка для ел.інструментів</t>
  </si>
  <si>
    <t>автомати  32А,10А</t>
  </si>
  <si>
    <t>короб для ел.проводки</t>
  </si>
  <si>
    <t>мило господарське ( 250гр.)</t>
  </si>
  <si>
    <t>мило рідке</t>
  </si>
  <si>
    <t>пральний порошок</t>
  </si>
  <si>
    <t>кг.</t>
  </si>
  <si>
    <t>л.</t>
  </si>
  <si>
    <t>білизна</t>
  </si>
  <si>
    <t>засіб для мит.скла  (0,75л.)</t>
  </si>
  <si>
    <t xml:space="preserve"> Нарахування на заробітну плату</t>
  </si>
  <si>
    <t xml:space="preserve"> Предмети,матеріали,обладнання  інвентар та інвентарь.</t>
  </si>
  <si>
    <t xml:space="preserve">       1.1.   послуги діагностики автотранспорту :</t>
  </si>
  <si>
    <t xml:space="preserve">      1.2. Послуги технічного випуску на маршрут :</t>
  </si>
  <si>
    <t xml:space="preserve">                (в тих школах де не можливо проводити медичний контроль в школі)</t>
  </si>
  <si>
    <t xml:space="preserve">      1.4.  Послуги оплати за стоянку шкільних автобусів</t>
  </si>
  <si>
    <t xml:space="preserve">              оплата за придбання дезинфікуючих засобів згідно вимогам СЕС</t>
  </si>
  <si>
    <t xml:space="preserve">                                     загальноосвітніх шкіл</t>
  </si>
  <si>
    <t>Всього :</t>
  </si>
  <si>
    <t>електромясорубка</t>
  </si>
  <si>
    <t>клавіатура,мишки (1 комп.)</t>
  </si>
  <si>
    <t>комп.</t>
  </si>
  <si>
    <t>катридж</t>
  </si>
  <si>
    <t>турбінка по металу</t>
  </si>
  <si>
    <t>електрорушник</t>
  </si>
  <si>
    <t>електропилка</t>
  </si>
  <si>
    <t>праска парова</t>
  </si>
  <si>
    <t>ел.мотор для витяжки в кухню</t>
  </si>
  <si>
    <t>флешка</t>
  </si>
  <si>
    <t>факс</t>
  </si>
  <si>
    <t>стільці для актової зали</t>
  </si>
  <si>
    <t>стільці напівм'кі</t>
  </si>
  <si>
    <t>столи для вчителя (однотумбові)</t>
  </si>
  <si>
    <t>секції кутові</t>
  </si>
  <si>
    <t>стіл для компютера</t>
  </si>
  <si>
    <t>шафа багатоцільова</t>
  </si>
  <si>
    <t>стіл  (стіл кафедра)</t>
  </si>
  <si>
    <t>пар.</t>
  </si>
  <si>
    <t>халати білі</t>
  </si>
  <si>
    <t>халати робочі</t>
  </si>
  <si>
    <t>рушник кухонний</t>
  </si>
  <si>
    <t>м'яч футбольний</t>
  </si>
  <si>
    <t>м'яч волейбольний</t>
  </si>
  <si>
    <t>м'яч баскетбольний</t>
  </si>
  <si>
    <t>гімнастичні лавки</t>
  </si>
  <si>
    <t>скакалки</t>
  </si>
  <si>
    <t>обручі</t>
  </si>
  <si>
    <t>гімнастична палиця</t>
  </si>
  <si>
    <t>міст гімнастичний</t>
  </si>
  <si>
    <t>канат для перетягування</t>
  </si>
  <si>
    <t>граната для метання</t>
  </si>
  <si>
    <t>спортивні мати</t>
  </si>
  <si>
    <t>Підписка  журналів</t>
  </si>
  <si>
    <t>Вигодянська ЗОШ І-ІІІ ст.</t>
  </si>
  <si>
    <t>Гіпсокартон</t>
  </si>
  <si>
    <t>Пісок</t>
  </si>
  <si>
    <t>Шифер</t>
  </si>
  <si>
    <t>т.</t>
  </si>
  <si>
    <t>м2</t>
  </si>
  <si>
    <t>Цемент</t>
  </si>
  <si>
    <t>м.кв.</t>
  </si>
  <si>
    <t xml:space="preserve"> 1.                                             Канцелярські товари:</t>
  </si>
  <si>
    <t>2.                                            Господарські товари</t>
  </si>
  <si>
    <t>3.                                                  Електротовари</t>
  </si>
  <si>
    <t>4.                                                   Миючі засоби</t>
  </si>
  <si>
    <t>Разом миючих засобів :</t>
  </si>
  <si>
    <t>Разом  меблі :</t>
  </si>
  <si>
    <t>Разом м'як.інвен. та обмунд.:</t>
  </si>
  <si>
    <t>Разом спорт інвентар.:</t>
  </si>
  <si>
    <t>1 флк.</t>
  </si>
  <si>
    <t>Фільтр для води</t>
  </si>
  <si>
    <t>Оборотний клапан</t>
  </si>
  <si>
    <t>Сифон</t>
  </si>
  <si>
    <t>Фумка</t>
  </si>
  <si>
    <t>Унітази</t>
  </si>
  <si>
    <t>Клей столярний</t>
  </si>
  <si>
    <t>Бачок для унітазу</t>
  </si>
  <si>
    <t>Пінопласт</t>
  </si>
  <si>
    <t>Петрівська ЗОШ І-ІІІ ст.</t>
  </si>
  <si>
    <t>Кам'янська ЗОШ І-ІІІ ст.</t>
  </si>
  <si>
    <t>літри</t>
  </si>
  <si>
    <t>ціна</t>
  </si>
  <si>
    <t>Школи</t>
  </si>
  <si>
    <t>В.Дальницький НВК</t>
  </si>
  <si>
    <t>Найменування витрат</t>
  </si>
  <si>
    <t>Сума</t>
  </si>
  <si>
    <t>Найменування</t>
  </si>
  <si>
    <t>Од.вим. (шт)</t>
  </si>
  <si>
    <t>Кількість</t>
  </si>
  <si>
    <t>Ціна</t>
  </si>
  <si>
    <t>Клей ПВА</t>
  </si>
  <si>
    <t>Файли</t>
  </si>
  <si>
    <t>Лінійки</t>
  </si>
  <si>
    <t>Коректори</t>
  </si>
  <si>
    <t>Калькулятор</t>
  </si>
  <si>
    <t>Ножиці</t>
  </si>
  <si>
    <t>Назва видання</t>
  </si>
  <si>
    <t>Сума на рік</t>
  </si>
  <si>
    <t>Всього:</t>
  </si>
  <si>
    <t>6.                                                         Меблі</t>
  </si>
  <si>
    <t>7.                         Мякий інвентар та обмундировання (спец. одяг)</t>
  </si>
  <si>
    <t>8.                                              Спортивний інвентар</t>
  </si>
  <si>
    <t xml:space="preserve">Начальник фінансового                                                                   </t>
  </si>
  <si>
    <t xml:space="preserve">________________М.В.Кара                                               </t>
  </si>
  <si>
    <t>10.                            Дизпаливо  для  шкільних  автобусів</t>
  </si>
  <si>
    <t>11.                                             Автозапчастини</t>
  </si>
  <si>
    <t xml:space="preserve">        11.1.              Автошини :</t>
  </si>
  <si>
    <t>12.                         Матеріали для проведення поточного ремонту</t>
  </si>
  <si>
    <t xml:space="preserve">                                                      іншого обладнання</t>
  </si>
  <si>
    <t>Августівська ЗОШ І-ІІІ ст.</t>
  </si>
  <si>
    <t>Іллінська ЗОШ І-ІІІ ст.</t>
  </si>
  <si>
    <t>Маринівська ЗОШ І-ІІІ ст.</t>
  </si>
  <si>
    <t>Міжлиманська ЗОШ І-ІІІ ст.</t>
  </si>
  <si>
    <t>Холоднобалківська ЗОШ І-ІІІ ст.</t>
  </si>
  <si>
    <t>Секретарівська ЗОШ І-ІІ ст.</t>
  </si>
  <si>
    <t>Хлібодарська ЗОШ І-ІІІ ст.</t>
  </si>
  <si>
    <t>Нерубайський НВК</t>
  </si>
  <si>
    <t>Усатівський НВК</t>
  </si>
  <si>
    <t>В.Дальницька ЗОШ №2 І-ІІІ ст.</t>
  </si>
  <si>
    <t xml:space="preserve">управління Біляївської РДА                                           </t>
  </si>
  <si>
    <t>21.  Придбання "Охорона праці"</t>
  </si>
  <si>
    <t>20.20. Свідоцтва, атестати, та додатки до них</t>
  </si>
  <si>
    <t xml:space="preserve"> 22.                                         Медикаменти :</t>
  </si>
  <si>
    <t>18.1. Пожежна безпека-обладнання в будівлях ЗНЗ, в яких більше 300 учнів:</t>
  </si>
  <si>
    <t>18.2. Пожежна безпека (за приписами районного відділу пожежного нагляду):</t>
  </si>
  <si>
    <t>18.3. "Охорона праці" - послуги:</t>
  </si>
  <si>
    <t>х</t>
  </si>
  <si>
    <t>фурнітура трубна</t>
  </si>
  <si>
    <t>Х</t>
  </si>
  <si>
    <t>мило туалетне  (70 гр.)</t>
  </si>
  <si>
    <t>ростомір з вагами</t>
  </si>
  <si>
    <t>шуроповерт</t>
  </si>
  <si>
    <t>халати д/учнів</t>
  </si>
  <si>
    <t>двері</t>
  </si>
  <si>
    <t>полікарбонат</t>
  </si>
  <si>
    <t>Піна монтажна</t>
  </si>
  <si>
    <t>вапно</t>
  </si>
  <si>
    <t>лінолеум</t>
  </si>
  <si>
    <t>5.1.Послуги оформлення санітарних паспортів на кабінети інформатики</t>
  </si>
  <si>
    <t xml:space="preserve"> 6.1.Поточний ремонт системи опалення та котельного обладнання:</t>
  </si>
  <si>
    <t xml:space="preserve">       1.7. Послуги ремонту автотранспорта</t>
  </si>
  <si>
    <t>Разом матеріали поточ. ремонту :</t>
  </si>
  <si>
    <t>акустична система</t>
  </si>
  <si>
    <t>телевізор</t>
  </si>
  <si>
    <t>Сума,грн.</t>
  </si>
  <si>
    <t xml:space="preserve">    19.  Шкільна документація ( кл.журнали, журнали кружкової роботи</t>
  </si>
  <si>
    <t xml:space="preserve">18. Послуги - "Охорона праці" пожежна безпека </t>
  </si>
  <si>
    <t>2.1. Розміщення інформації на веб-порталі</t>
  </si>
  <si>
    <t>2.2 Послуги банківського обслуговування</t>
  </si>
  <si>
    <t xml:space="preserve">  4. Послуги у сфері підвищення кваліфікації</t>
  </si>
  <si>
    <t xml:space="preserve">6.2 Поточний ремонт  в приміщеннях шкіл (розрахунок додається)                                                  </t>
  </si>
  <si>
    <t>14.7. Повірка газових лічильників 1раз/рік</t>
  </si>
  <si>
    <t xml:space="preserve">14.9. Монтаж/демонтаж повірених засобів вимірювання 1раз/рік </t>
  </si>
  <si>
    <t>14.10. Технічне обслуговування газових котелень  (мережа) 6раз/рік</t>
  </si>
  <si>
    <t>14.11. Технічне обслуговування газових котелень  (обладнання) 6раз/рік</t>
  </si>
  <si>
    <t>14.12. Технічне обслуговування газових котелень (автоматика) 6раз/рік</t>
  </si>
  <si>
    <r>
      <t xml:space="preserve">Автозапчастини для шкільних автобусів в кількості                                                         </t>
    </r>
    <r>
      <rPr>
        <sz val="12"/>
        <color indexed="10"/>
        <rFont val="Times New Roman"/>
        <family val="1"/>
      </rPr>
      <t xml:space="preserve">  18 автобусів</t>
    </r>
  </si>
  <si>
    <t>стрічка ізіляційна</t>
  </si>
  <si>
    <t>Шафа медична</t>
  </si>
  <si>
    <t>Антена телевізійна</t>
  </si>
  <si>
    <t>плінтус</t>
  </si>
  <si>
    <t>Скрепки різні</t>
  </si>
  <si>
    <t>Папір офісний (кольоровий)</t>
  </si>
  <si>
    <t>Папки для паперу \картоні\</t>
  </si>
  <si>
    <t>Клей олівець</t>
  </si>
  <si>
    <t>Лоток для паперів</t>
  </si>
  <si>
    <t>Фарба для заправкі катріджів</t>
  </si>
  <si>
    <t>флешки</t>
  </si>
  <si>
    <t>Сокира</t>
  </si>
  <si>
    <t>віники внутрішні</t>
  </si>
  <si>
    <t>Сапи</t>
  </si>
  <si>
    <t>відра оцинковані</t>
  </si>
  <si>
    <t>відра пластикові</t>
  </si>
  <si>
    <t>наб.</t>
  </si>
  <si>
    <t>Кромка меблева</t>
  </si>
  <si>
    <t>метр.</t>
  </si>
  <si>
    <t>Пакети для сміття</t>
  </si>
  <si>
    <t>упак</t>
  </si>
  <si>
    <t>Ручки дверні</t>
  </si>
  <si>
    <t>набір свердел по металу/дереву</t>
  </si>
  <si>
    <t>Умивальники</t>
  </si>
  <si>
    <t>Роторний діск мотокоса</t>
  </si>
  <si>
    <t>Ліска для мотокоси</t>
  </si>
  <si>
    <t>сіфон до мойки</t>
  </si>
  <si>
    <t>Діски турбіні</t>
  </si>
  <si>
    <t>Тачка</t>
  </si>
  <si>
    <t>Набір викруток</t>
  </si>
  <si>
    <t>лампочки     36 Вт</t>
  </si>
  <si>
    <t>лампочки   Економки</t>
  </si>
  <si>
    <t>лампи денного освітлення</t>
  </si>
  <si>
    <t xml:space="preserve">вуличне освітлення </t>
  </si>
  <si>
    <t>Світильники днівного світла</t>
  </si>
  <si>
    <t>Карболітові дози</t>
  </si>
  <si>
    <t>електропровід</t>
  </si>
  <si>
    <t>Подовжувач</t>
  </si>
  <si>
    <t>настільна лампа</t>
  </si>
  <si>
    <t>лампочки світодіотні</t>
  </si>
  <si>
    <t>плафони круглі</t>
  </si>
  <si>
    <t>Електро стартери</t>
  </si>
  <si>
    <t>Разом електротовари</t>
  </si>
  <si>
    <t>порошок для чищення 1\кг</t>
  </si>
  <si>
    <t>миючий засіб для підлоги</t>
  </si>
  <si>
    <t>сода кальцинірована</t>
  </si>
  <si>
    <t>доместос\туалетний\</t>
  </si>
  <si>
    <t>засіб миючий  для поверхонь(1л.)</t>
  </si>
  <si>
    <t>освіжувач повітря</t>
  </si>
  <si>
    <t>перекладина спортивна</t>
  </si>
  <si>
    <t>кінь,козел</t>
  </si>
  <si>
    <t>канат для лазання\7метрів\</t>
  </si>
  <si>
    <t>шахи\шашки</t>
  </si>
  <si>
    <t>швецька\гімнастична \стінка</t>
  </si>
  <si>
    <t xml:space="preserve">стереогарнітура </t>
  </si>
  <si>
    <t xml:space="preserve">мікрофон </t>
  </si>
  <si>
    <t>БФП</t>
  </si>
  <si>
    <t>колонки для актового залу</t>
  </si>
  <si>
    <t>перфоратор</t>
  </si>
  <si>
    <t>екран</t>
  </si>
  <si>
    <t>верстаки різні</t>
  </si>
  <si>
    <t>тримач для проектора</t>
  </si>
  <si>
    <t>стойка для мікрофона</t>
  </si>
  <si>
    <t>електричний краскопульт</t>
  </si>
  <si>
    <t>сейф</t>
  </si>
  <si>
    <t>холодильник для медикаментів</t>
  </si>
  <si>
    <t>бензопила</t>
  </si>
  <si>
    <t>електрична швейна машинка</t>
  </si>
  <si>
    <t>Разом інші товари до 6000 грн.:</t>
  </si>
  <si>
    <t>5 .                                   Інше обладнання вартістю до 6000 грн.</t>
  </si>
  <si>
    <t>столи для 5-11 класу</t>
  </si>
  <si>
    <t>стенди</t>
  </si>
  <si>
    <t>дошка класна 5-хствор.</t>
  </si>
  <si>
    <t>комбінезон робочий</t>
  </si>
  <si>
    <t>ветош</t>
  </si>
  <si>
    <t>державний прапор</t>
  </si>
  <si>
    <t>рушники махрові</t>
  </si>
  <si>
    <t>вхідний килим резиновий</t>
  </si>
  <si>
    <t>чохли для автобусу</t>
  </si>
  <si>
    <t>резинові чоботи</t>
  </si>
  <si>
    <t>Березанська ЗОШ І-ІІІ ст.</t>
  </si>
  <si>
    <t>Нерубайська ЗОШ №2 І-ІІ ст.</t>
  </si>
  <si>
    <t xml:space="preserve">             11.2.           Запчастини та паливо-мастильні матеріали,  згідно додатку 1</t>
  </si>
  <si>
    <t>плитка різна</t>
  </si>
  <si>
    <t>уголок (різні)</t>
  </si>
  <si>
    <t>церазіт</t>
  </si>
  <si>
    <t>цвяхі різні</t>
  </si>
  <si>
    <t>електроди</t>
  </si>
  <si>
    <t>пач</t>
  </si>
  <si>
    <t>дюбеля та саморізи різні</t>
  </si>
  <si>
    <t>жалюзі</t>
  </si>
  <si>
    <t>труби різні та орінги</t>
  </si>
  <si>
    <t>кельми</t>
  </si>
  <si>
    <t>Фанера ДВП, лист ДСП, плити USB</t>
  </si>
  <si>
    <t>профіль</t>
  </si>
  <si>
    <t>шланг для води та для бачків до унітазів</t>
  </si>
  <si>
    <t>крани п/о 1/2;3/4 та головки кранів</t>
  </si>
  <si>
    <t>рубероїд</t>
  </si>
  <si>
    <t>рулон</t>
  </si>
  <si>
    <t>алюмінові з'єднання</t>
  </si>
  <si>
    <t>краби для гірсокартону</t>
  </si>
  <si>
    <t>наждачний папір та сітка для швів</t>
  </si>
  <si>
    <t>пожежний щит</t>
  </si>
  <si>
    <t>синька</t>
  </si>
  <si>
    <t xml:space="preserve">    18.  Пензл, валіки, щітки для побілки, шпателі, лотки для фарби, малярна стрічка</t>
  </si>
  <si>
    <t>19.4. Книга наказів 50шт.*35 грн.</t>
  </si>
  <si>
    <t>9.                                               Підписка та наочні посібники</t>
  </si>
  <si>
    <t>1) Шкіл в районі   25 шкіл</t>
  </si>
  <si>
    <t xml:space="preserve">  неповні середні      4</t>
  </si>
  <si>
    <t xml:space="preserve">   середні                 20</t>
  </si>
  <si>
    <t>Всего</t>
  </si>
  <si>
    <t xml:space="preserve">  по КПКВК  0611020</t>
  </si>
  <si>
    <t>« Загальноосвітні школи » / місцевий бюджет/</t>
  </si>
  <si>
    <t xml:space="preserve"> до проекту  кошторису на 2019 рік</t>
  </si>
  <si>
    <t xml:space="preserve"> 1-4 класи  185 класів                                     1-4 класи  4453  учнів</t>
  </si>
  <si>
    <t xml:space="preserve"> 5-9 класи  205  класів                                    5-9 класи    4579 учень</t>
  </si>
  <si>
    <t xml:space="preserve"> 10-11 класи  46  класів                                  10-11 класи 832  учня</t>
  </si>
  <si>
    <t>2) Класи  436  класів                                      Учнів         9864 учнів</t>
  </si>
  <si>
    <r>
      <t xml:space="preserve"> адміністративно- технічний  персонал</t>
    </r>
    <r>
      <rPr>
        <b/>
        <sz val="12"/>
        <rFont val="Times New Roman"/>
        <family val="1"/>
      </rPr>
      <t xml:space="preserve">- 474,75 </t>
    </r>
    <r>
      <rPr>
        <sz val="12"/>
        <rFont val="Times New Roman"/>
        <family val="1"/>
      </rPr>
      <t>ставок  в.т.ч.</t>
    </r>
  </si>
  <si>
    <r>
      <t xml:space="preserve">  </t>
    </r>
    <r>
      <rPr>
        <sz val="12"/>
        <rFont val="Times New Roman"/>
        <family val="1"/>
      </rPr>
      <t>спеціалісти    125 ставок</t>
    </r>
  </si>
  <si>
    <r>
      <t xml:space="preserve">    </t>
    </r>
    <r>
      <rPr>
        <sz val="12"/>
        <rFont val="Times New Roman"/>
        <family val="1"/>
      </rPr>
      <t>робітники    349,75 ставки</t>
    </r>
  </si>
  <si>
    <r>
      <t xml:space="preserve">Разом :  474,75 </t>
    </r>
    <r>
      <rPr>
        <b/>
        <u val="single"/>
        <sz val="14"/>
        <rFont val="Times New Roman"/>
        <family val="1"/>
      </rPr>
      <t>ставки</t>
    </r>
  </si>
  <si>
    <r>
      <t>Посадові оклади встановлені згідно наказу МО України від 15.04.1993 року №102, постанови КМ України від 30.08.2002 року №1298 та наказу МО України №557 від 26.09.2005 року (зі змінами) на основі єдиної тарифної сітки  -</t>
    </r>
    <r>
      <rPr>
        <b/>
        <sz val="12"/>
        <rFont val="Times New Roman"/>
        <family val="1"/>
      </rPr>
      <t xml:space="preserve"> 13989036 </t>
    </r>
    <r>
      <rPr>
        <u val="single"/>
        <sz val="13"/>
        <rFont val="Times New Roman"/>
        <family val="1"/>
      </rPr>
      <t xml:space="preserve">грн    </t>
    </r>
    <r>
      <rPr>
        <sz val="12"/>
        <rFont val="Times New Roman"/>
        <family val="1"/>
      </rPr>
      <t>.Доплата до мінімальної заробітної плати</t>
    </r>
    <r>
      <rPr>
        <b/>
        <sz val="12"/>
        <rFont val="Times New Roman"/>
        <family val="1"/>
      </rPr>
      <t xml:space="preserve">  6903714 </t>
    </r>
    <r>
      <rPr>
        <sz val="12"/>
        <rFont val="Times New Roman"/>
        <family val="1"/>
      </rPr>
      <t>грн</t>
    </r>
  </si>
  <si>
    <r>
      <t xml:space="preserve">  згідно постанови КМ України  виплачується надбавка за вислуги років бібліотекарям та медичним сестрам:</t>
    </r>
    <r>
      <rPr>
        <b/>
        <sz val="12"/>
        <rFont val="Times New Roman"/>
        <family val="1"/>
      </rPr>
      <t xml:space="preserve"> 593064 </t>
    </r>
    <r>
      <rPr>
        <b/>
        <u val="single"/>
        <sz val="12"/>
        <rFont val="Times New Roman"/>
        <family val="1"/>
      </rPr>
      <t>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</t>
    </r>
  </si>
  <si>
    <r>
      <t xml:space="preserve">  окремим категоріям працівників виплачується згідно наказів надбавки за інтенсивність в роботі до 50% посадового окладу згідно постанови КМ України №1298 від 30.08.2002 року та наказу  МО України №557 від 26.09.2005 року</t>
    </r>
    <r>
      <rPr>
        <b/>
        <sz val="12"/>
        <rFont val="Times New Roman"/>
        <family val="1"/>
      </rPr>
      <t xml:space="preserve"> 2527020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</si>
  <si>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 xml:space="preserve">         </t>
    </r>
    <r>
      <rPr>
        <sz val="12"/>
        <rFont val="Times New Roman"/>
        <family val="1"/>
      </rPr>
      <t xml:space="preserve">40% тарифної ставки за нічний час роботи </t>
    </r>
    <r>
      <rPr>
        <b/>
        <sz val="12"/>
        <rFont val="Times New Roman"/>
        <family val="1"/>
      </rPr>
      <t xml:space="preserve">:    1042315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>,</t>
    </r>
  </si>
  <si>
    <r>
      <t xml:space="preserve">         </t>
    </r>
    <r>
      <rPr>
        <sz val="12"/>
        <rFont val="Times New Roman"/>
        <family val="1"/>
      </rPr>
      <t>12% за шкідливі умови праці :</t>
    </r>
    <r>
      <rPr>
        <b/>
        <sz val="12"/>
        <rFont val="Times New Roman"/>
        <family val="1"/>
      </rPr>
      <t xml:space="preserve"> 90461 грн./</t>
    </r>
    <r>
      <rPr>
        <sz val="12"/>
        <rFont val="Times New Roman"/>
        <family val="1"/>
      </rPr>
      <t xml:space="preserve"> котельні на твердому паливі\.</t>
    </r>
  </si>
  <si>
    <r>
      <t xml:space="preserve">         </t>
    </r>
    <r>
      <rPr>
        <sz val="12"/>
        <rFont val="Times New Roman"/>
        <family val="1"/>
      </rPr>
      <t>10% прибиральницям службових приміщень за роботу з дезинфікуючими розчинами :</t>
    </r>
    <r>
      <rPr>
        <b/>
        <sz val="12"/>
        <rFont val="Times New Roman"/>
        <family val="1"/>
      </rPr>
      <t xml:space="preserve"> 414720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>,</t>
    </r>
  </si>
  <si>
    <r>
      <t xml:space="preserve">  Бібліотечним працівникам встановлена надбавка в розмірі 50% посадового окладу згідно постанов КМ України №1073 від 30.09.2009 року :</t>
    </r>
    <r>
      <rPr>
        <b/>
        <sz val="12"/>
        <rFont val="Times New Roman"/>
        <family val="1"/>
      </rPr>
      <t xml:space="preserve"> 572640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.та оплата за роботу з підручниками 15% =</t>
    </r>
    <r>
      <rPr>
        <b/>
        <sz val="12"/>
        <rFont val="Times New Roman"/>
        <family val="1"/>
      </rPr>
      <t xml:space="preserve"> 171792</t>
    </r>
    <r>
      <rPr>
        <sz val="12"/>
        <rFont val="Times New Roman"/>
        <family val="1"/>
      </rPr>
      <t xml:space="preserve"> грн</t>
    </r>
  </si>
  <si>
    <r>
      <t xml:space="preserve">  Згідно постанови КМ України від 30.08.2002 року №1298 та наказу МО України від 26.09.2005 року №557 (зі змінами) запланована виплата матеріальної допомоги до 1-го посадового окладу  іншим працівникам шкіл </t>
    </r>
    <r>
      <rPr>
        <b/>
        <sz val="12"/>
        <rFont val="Times New Roman"/>
        <family val="1"/>
      </rPr>
      <t xml:space="preserve">: 1628344 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 xml:space="preserve"> та виплата премії </t>
    </r>
    <r>
      <rPr>
        <b/>
        <sz val="12"/>
        <rFont val="Times New Roman"/>
        <family val="1"/>
      </rPr>
      <t>- 4070859</t>
    </r>
    <r>
      <rPr>
        <sz val="12"/>
        <rFont val="Times New Roman"/>
        <family val="1"/>
      </rPr>
      <t xml:space="preserve"> грн.</t>
    </r>
  </si>
  <si>
    <r>
      <t>Виплата компенсації за невикористану відпустку машиністам котелень та сторожам</t>
    </r>
    <r>
      <rPr>
        <b/>
        <sz val="12"/>
        <rFont val="Times New Roman"/>
        <family val="1"/>
      </rPr>
      <t xml:space="preserve">  39400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</t>
    </r>
    <r>
      <rPr>
        <sz val="12"/>
        <rFont val="Times New Roman"/>
        <family val="1"/>
      </rPr>
      <t>рн.</t>
    </r>
  </si>
  <si>
    <r>
      <t xml:space="preserve">Виплата надбавки водіям за класність : </t>
    </r>
    <r>
      <rPr>
        <b/>
        <sz val="12"/>
        <rFont val="Times New Roman"/>
        <family val="1"/>
      </rPr>
      <t xml:space="preserve"> 139080</t>
    </r>
    <r>
      <rPr>
        <sz val="12"/>
        <rFont val="Times New Roman"/>
        <family val="1"/>
      </rPr>
      <t xml:space="preserve"> грн. та виплата індексації </t>
    </r>
    <r>
      <rPr>
        <b/>
        <sz val="12"/>
        <rFont val="Times New Roman"/>
        <family val="1"/>
      </rPr>
      <t xml:space="preserve">=175000 </t>
    </r>
    <r>
      <rPr>
        <sz val="12"/>
        <rFont val="Times New Roman"/>
        <family val="1"/>
      </rPr>
      <t>грн</t>
    </r>
  </si>
  <si>
    <t xml:space="preserve"> Папки -пластикові під файли</t>
  </si>
  <si>
    <t>Папки пластикові</t>
  </si>
  <si>
    <t>Грамоти\подяки</t>
  </si>
  <si>
    <t>Скотч (різний)</t>
  </si>
  <si>
    <t>Зошити в клітинку\лінійку</t>
  </si>
  <si>
    <t>Бланки в асортименті\ звітів та інші\</t>
  </si>
  <si>
    <t>д</t>
  </si>
  <si>
    <t>Секатори \садові ножиці\</t>
  </si>
  <si>
    <t>Корзина для сміття</t>
  </si>
  <si>
    <t>бачки зливні</t>
  </si>
  <si>
    <t>зливні механ для бачків</t>
  </si>
  <si>
    <t>крани шаровий \каналіз- котельну\</t>
  </si>
  <si>
    <t xml:space="preserve">Унітази </t>
  </si>
  <si>
    <t>смесітель</t>
  </si>
  <si>
    <t>драбина</t>
  </si>
  <si>
    <t>Бак для води\ резерв\ смітевий бак</t>
  </si>
  <si>
    <t xml:space="preserve">набір туалетний </t>
  </si>
  <si>
    <t>ростомір</t>
  </si>
  <si>
    <t>розетки  внутрішні\євро\</t>
  </si>
  <si>
    <t>вимикачі внутрішні\зовнішні двойні</t>
  </si>
  <si>
    <t>прилад вимірювання напруги</t>
  </si>
  <si>
    <t>ящик для автоматів</t>
  </si>
  <si>
    <t xml:space="preserve">телевізійна  антена </t>
  </si>
  <si>
    <t>шт</t>
  </si>
  <si>
    <t xml:space="preserve">теалетна бумага </t>
  </si>
  <si>
    <t>електродрель\болгарка</t>
  </si>
  <si>
    <t>УПС \джерело безперебійного живлення</t>
  </si>
  <si>
    <t xml:space="preserve"> мікроскоп</t>
  </si>
  <si>
    <t>витяжна шафа</t>
  </si>
  <si>
    <t>гідрофор\бойлр</t>
  </si>
  <si>
    <t>Форма для футбольної команди</t>
  </si>
  <si>
    <t>штори для автобуса</t>
  </si>
  <si>
    <t>комплект\парта одинарна з стільцем-регульована\для 1-х класів</t>
  </si>
  <si>
    <t>Кушетка медична + ростомір</t>
  </si>
  <si>
    <t>дошка магнітна</t>
  </si>
  <si>
    <t>дошка аудиторна під маркер та крейду</t>
  </si>
  <si>
    <t>трибуна</t>
  </si>
  <si>
    <t>м'яч для метання</t>
  </si>
  <si>
    <t>тенісний стіл</t>
  </si>
  <si>
    <t>секундомір\свисток</t>
  </si>
  <si>
    <t>м'яч гандбольний</t>
  </si>
  <si>
    <t>сітка для волейболу\баскетболу</t>
  </si>
  <si>
    <t>брусья</t>
  </si>
  <si>
    <t>Наочні посібники по навчальним предметам = 896400грн,та для реалізації курса"Нова украінська школа"85000грн*48 перших класів =4080000грн \закупка дидактичного матеріалу\</t>
  </si>
  <si>
    <t xml:space="preserve">       11.5    Тосол /антифріз 760 літрів100 грн</t>
  </si>
  <si>
    <t xml:space="preserve">       11.4.   Мастило                                                                     595*150 грн</t>
  </si>
  <si>
    <t xml:space="preserve">       11.6.  Рідина   Add Biue   \Березанский;Х-Балківський\                                                                      900л.*50грн.*2 автоб.</t>
  </si>
  <si>
    <t>Сітка для швів</t>
  </si>
  <si>
    <t>грунтовка</t>
  </si>
  <si>
    <t>л</t>
  </si>
  <si>
    <t>краби для гіпсокартону</t>
  </si>
  <si>
    <t>самовирівнювальна суміш</t>
  </si>
  <si>
    <t xml:space="preserve">    13.   Фарба ПФ                                            (2385 кг +110,78 грн.)</t>
  </si>
  <si>
    <t>зовнішна  - 170 кг.  *60,0грн</t>
  </si>
  <si>
    <t xml:space="preserve">    14.  Водоемульсійна фарба                        4292 кг (внутрішня )*50 грн.</t>
  </si>
  <si>
    <t xml:space="preserve">    17. Розчинник                                                                      380 л.* 40грн.</t>
  </si>
  <si>
    <t xml:space="preserve">    16.   Лак ПФ                                                                       390 кг *120 грн.</t>
  </si>
  <si>
    <t xml:space="preserve">    15.  Колір та пігмент                                                               243 пачок* 40 грн.</t>
  </si>
  <si>
    <t>19.1. Класні журнали І-ІV класів 200  шт.*85 грн.</t>
  </si>
  <si>
    <t>19.2. Класні журнал  V-ХІ класів 270шт.*95 грн.</t>
  </si>
  <si>
    <t>19.3. Алфавітна книга учнів 20 шт.*100грн</t>
  </si>
  <si>
    <t>19.5. Книга наказів по основній діяльності 30 шт.*45 грн.</t>
  </si>
  <si>
    <t>19.6. Книга наказів по кадровій роботі  30 шт.*45 грн.</t>
  </si>
  <si>
    <t>19.7. Журнал протоколів педагогічних рад   25 шт.* 50 грн..</t>
  </si>
  <si>
    <t>19.8. Журнал  заміни уроків 45шт.*35грн.</t>
  </si>
  <si>
    <t>19.9. Книга запису внутрішнього контролю 30 шт.*55грн.</t>
  </si>
  <si>
    <t>20.10. Книга вхідних-вихідних телефонограм 25шт.*25грн.</t>
  </si>
  <si>
    <t>20.11. Книга вхідних документів 40 шт.*30 грн.</t>
  </si>
  <si>
    <t>20.12. Книга вихідних документів 40 шт.*30 грн.</t>
  </si>
  <si>
    <t>20.16. Інвентарна книга для бібліотек 30  шт.*32грн.</t>
  </si>
  <si>
    <t>20.17. Журнали інструктажу по ОП 190 шт.*20 грн.</t>
  </si>
  <si>
    <t>20.18. Журнал індивідуального навчання 100 шт.*35грн.</t>
  </si>
  <si>
    <t>20.19. Журнал факультативних додаткових навчань 600шт.*15грн.</t>
  </si>
  <si>
    <t>20.20 Табель 10400 шт*2,5грн</t>
  </si>
  <si>
    <t>22.4. Придбання пожежних щитів 15шт.*3000грн.</t>
  </si>
  <si>
    <t>21.1. Придбання вогнегасників (порошкових) 340 шт.*225 грн.</t>
  </si>
  <si>
    <t>22.5. Журнали з ОП для кабінетів підвищеної небезпеки 175 шт.*25  грн.</t>
  </si>
  <si>
    <t>22.6. Комплекти таблиць з охорони праці, безпеки ЖД, ЦО 192 шт.*50 грн.</t>
  </si>
  <si>
    <t>22.7. Заміна дверей в електрощитовой на спец.вогнегасні(20 шт*5100грн)</t>
  </si>
  <si>
    <r>
      <t xml:space="preserve">                                  400 грн./1 літр/*220 л. =</t>
    </r>
    <r>
      <rPr>
        <b/>
        <sz val="12"/>
        <rFont val="Times New Roman"/>
        <family val="1"/>
      </rPr>
      <t xml:space="preserve"> 88000 грн</t>
    </r>
    <r>
      <rPr>
        <sz val="12"/>
        <rFont val="Times New Roman"/>
        <family val="1"/>
      </rPr>
      <t>.</t>
    </r>
  </si>
  <si>
    <r>
      <t>оплата медикаментів для надання першої медичної допомоги</t>
    </r>
    <r>
      <rPr>
        <b/>
        <sz val="12"/>
        <rFont val="Times New Roman"/>
        <family val="1"/>
      </rPr>
      <t xml:space="preserve"> : </t>
    </r>
    <r>
      <rPr>
        <b/>
        <u val="single"/>
        <sz val="12"/>
        <rFont val="Times New Roman"/>
        <family val="1"/>
      </rPr>
      <t xml:space="preserve"> 70000грн</t>
    </r>
  </si>
  <si>
    <r>
      <t xml:space="preserve">                     та придбання хлорних таблеток = 85 бан.по 300 шт.*400 грн =</t>
    </r>
    <r>
      <rPr>
        <b/>
        <sz val="12"/>
        <rFont val="Times New Roman"/>
        <family val="1"/>
      </rPr>
      <t xml:space="preserve"> 10200,00 грн</t>
    </r>
    <r>
      <rPr>
        <sz val="12"/>
        <rFont val="Times New Roman"/>
        <family val="1"/>
      </rPr>
      <t>.</t>
    </r>
  </si>
  <si>
    <t>осадчук+</t>
  </si>
  <si>
    <t>Трансформатори \комплект\</t>
  </si>
  <si>
    <t>22.9. Підписка: "Пожежна і техногенна безпека", "Безпека ЖД", "Надзвичайна ситуація" 25шт.*582  грн.</t>
  </si>
  <si>
    <t>Нагрівальні елементи на електроплити</t>
  </si>
  <si>
    <t xml:space="preserve">                     19 шкільний автобус          (1200грн.*19 авт.*2 рази на рік)</t>
  </si>
  <si>
    <t>шшшш</t>
  </si>
  <si>
    <t xml:space="preserve">      1.3.  Послуги медичного випуску на маршрут     3* 250грн *10 місяців</t>
  </si>
  <si>
    <t xml:space="preserve">      1.5.  Послуги страхування автотранспорту          19 водіїв* 150 грн.</t>
  </si>
  <si>
    <t xml:space="preserve">      1.6. Послуги страхування автотранспорту      19  трансп.одиниць * 2 р. в рік*1500 грн              </t>
  </si>
  <si>
    <t>1.9.  Послуги навчання водія-механіка 19*3000 грн.</t>
  </si>
  <si>
    <t xml:space="preserve">                     абонентна плата            25  номерів *96,2 грн.*12 місяців</t>
  </si>
  <si>
    <t>-заміна газових котлів \ Нерубайський НВК2\180000грн\</t>
  </si>
  <si>
    <t>-заміна запірної арматури теплового вузлаКЗШ80-3шт,КЗШ100=2шт\Усатівський НВК,Х-Балківська ЗОШ\</t>
  </si>
  <si>
    <t>14.1. Повірка манометрів та термометрів 1раз/рік  60 шт.*120грн.</t>
  </si>
  <si>
    <t>14.2. Перевірка\обстеження та чистка\ димарів та вентканалів 1раз/рік 64 шт.*600 грн.</t>
  </si>
  <si>
    <t>14.3.Повірка газосигнасигналізаторів 1раз/рік 10 од*500грн</t>
  </si>
  <si>
    <t>14.3. Технічне обслуговування газосигналізаторів щомісячно 10 шт.*1302 грн.</t>
  </si>
  <si>
    <t>14.5. Заміри опору заземлення котелень 1 раз/рік 11шт.*610грн.</t>
  </si>
  <si>
    <t>14.6. Технічне обслуговування газов.лічильників "Флоутек"  7раз/рік 8 шт.*5474грн.</t>
  </si>
  <si>
    <t>14.8. Повірка комплексу "Флоутек", ТСМ 1раз/рік 11 шкіл*7500</t>
  </si>
  <si>
    <t>14.13.Навчання відпов.за газ.господ., 1 раз/3роки 2 шт.*700грн.</t>
  </si>
  <si>
    <t xml:space="preserve">14.14. Технічне обслуговування топкових </t>
  </si>
  <si>
    <t>15.  вивіз твердих нечисиот\сміття\</t>
  </si>
  <si>
    <t xml:space="preserve">                     міжміські розмови       25 номерів*250 грн.*12 місяців</t>
  </si>
  <si>
    <r>
      <t xml:space="preserve">   9. </t>
    </r>
    <r>
      <rPr>
        <b/>
        <sz val="12"/>
        <rFont val="Times New Roman"/>
        <family val="1"/>
      </rPr>
      <t xml:space="preserve">Послуги інтернету </t>
    </r>
    <r>
      <rPr>
        <sz val="12"/>
        <rFont val="Times New Roman"/>
        <family val="1"/>
      </rPr>
      <t xml:space="preserve">               25 шкіл*350 грн.*12 місяців</t>
    </r>
  </si>
  <si>
    <t xml:space="preserve"> 13.1 Послуги заправки катриджів 25 шкіл в середньому 12 заправок по 280 грн.</t>
  </si>
  <si>
    <t xml:space="preserve"> 13.2 Послуги реставрації катриджів 25 шкіл в середньому 2 реставрації по 600 грн.</t>
  </si>
  <si>
    <t>- Облаштування блискавко-захисту та оплата ПКД  25 ЗНЗ*205000 грн.</t>
  </si>
  <si>
    <t>охрана труда</t>
  </si>
  <si>
    <t>-Ремонт пожежних водойм  8  водоймів *50000грн\ Августівська ЗОШ,В-Дальницька ЗОШ,Вигодянська ЗОШ,Дачненська ЗОШ,Кагарлицька ЗОШ,Маринівська ЗОШ,В-Дальницький НВК,Дачненський НВК,\</t>
  </si>
  <si>
    <t>Облаштування  пожежних водойм  15  водоймів *600000 грн</t>
  </si>
  <si>
    <t>-Ремонт пожежних насосів 5  ЗНЗ*1000грн.</t>
  </si>
  <si>
    <t>Обстеження технічного стану будівель навчальних закладів  25 ЗНЗ</t>
  </si>
  <si>
    <t>-Обробка дерев'яних конструкцій 10240 кв.м.*  35 грн</t>
  </si>
  <si>
    <t>-Заміри опору ізоляції  електромережі та обладнання  \25 знз\</t>
  </si>
  <si>
    <t>-Облаштування та оплата ПКД по АПС (автоматична пожежна сигналізація) 25 знз*     285000грн</t>
  </si>
  <si>
    <t>23. Навчання відповідальних за електробезпеку 25 ч.* 600 грн</t>
  </si>
  <si>
    <t>-навчання з питань пожежної безпеки (25  знз*500 грн)</t>
  </si>
  <si>
    <t>6.3. Проведення робіт по усуненню правил тех.експлуатації  електроустановок згідно приписів Держтехнаг.</t>
  </si>
  <si>
    <t>Василівська ЗОШ І-ІІІ ст.                  (401Г/кал*1310,00грн)*к=1,072</t>
  </si>
  <si>
    <t>Вигодянська ЗОШ І-ІІІ ст.                (490 Г/кал*1310,00грн.)*к=1,072</t>
  </si>
  <si>
    <t>Кагарлицька ЗОШ І-ІІІ ст.                (331 Г/кал*1310 грн.)*к=1,072</t>
  </si>
  <si>
    <t>Камянська ЗОШ І-ІІІ ст.                   (386 Г/кал*1310грн.)*к=1,072</t>
  </si>
  <si>
    <r>
      <t>Міжлиманська ЗОШ І-ІІІ ст.             (6 міс. *1581м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*45,89 грн.)*к=1,072</t>
    </r>
  </si>
  <si>
    <t>Нерубайська ЗОШ І-ІІІ ст.№2          (309 Г/кал*1310 грн.)*к=1,072</t>
  </si>
  <si>
    <t>Августівська ЗОШ І-ІІІ ст.               (426 Г/кал*1310)*к=1,072</t>
  </si>
  <si>
    <t>Маринівська ЗОШ І-ІІІ ст               . (406 Г/кал*1310)*к=1,072</t>
  </si>
  <si>
    <t>Петрівська ЗОШ  І-ІІІ ст                 (427 Г/кал*1310 грн)*к=1,072</t>
  </si>
  <si>
    <r>
      <t>Хлібодарська ЗОШ І-ІІІ ст.                (6міс.*804м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*48,20 грн.)*к=1,072</t>
    </r>
  </si>
  <si>
    <t>Великодальницький НВК                  (687 Г/кал*1310 грн.)*к=1,072</t>
  </si>
  <si>
    <r>
      <t>Водопостачання                           12666 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*11,51 грн*к=1,09</t>
    </r>
  </si>
  <si>
    <r>
      <t>Водовідведення                             2949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* 17,03 грн*к=1,09</t>
    </r>
  </si>
  <si>
    <r>
      <t xml:space="preserve">                409650*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15,011632 грн.(1м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)*к=1,09</t>
    </r>
  </si>
  <si>
    <r>
      <t xml:space="preserve"> - активна енергія 643924  квт\год *2,2,636916 грн.*к=1,1 (1867770,85</t>
    </r>
    <r>
      <rPr>
        <b/>
        <sz val="12"/>
        <rFont val="Times New Roman"/>
        <family val="1"/>
      </rPr>
      <t xml:space="preserve"> грн</t>
    </r>
    <r>
      <rPr>
        <sz val="12"/>
        <rFont val="Times New Roman"/>
        <family val="1"/>
      </rPr>
      <t>)                                    - реактивна енергія44263  квт\год * 0,0367 грн * к=1,1       (1787,66</t>
    </r>
    <r>
      <rPr>
        <b/>
        <sz val="12"/>
        <rFont val="Times New Roman"/>
        <family val="1"/>
      </rPr>
      <t xml:space="preserve"> грн</t>
    </r>
    <r>
      <rPr>
        <sz val="12"/>
        <rFont val="Times New Roman"/>
        <family val="1"/>
      </rPr>
      <t>)</t>
    </r>
  </si>
  <si>
    <t xml:space="preserve">            --- оплата вугілля( 156 тон * 6500 грн.)*к=1,09</t>
  </si>
  <si>
    <t xml:space="preserve">            --- оплата за дрова 26  м3 * 800 грн.*к=1,09</t>
  </si>
  <si>
    <t>Придбання диз.палива для шкільних генераторів (414 л.*33 грн.)*к=1,09</t>
  </si>
  <si>
    <t>Придбання бензину А-92 для шкільних генераторів (688 л.*33 грн.)*к=1,09</t>
  </si>
  <si>
    <t>21.3. Придбання кронштейнів 25шт.*36грн.</t>
  </si>
  <si>
    <t>21.2. Придбання вогнегасників (вуглекислотних) 22 шт.*510 грн.</t>
  </si>
  <si>
    <t>21.4. Придбання пожежних щитів 15шт.*3000грн.</t>
  </si>
  <si>
    <t>21.5. Журнали з ОП для кабінетів підвищеної небезпеки 175 шт.*25  грн.</t>
  </si>
  <si>
    <t>21.6. Підписка: "Пожежна і техногенна безпека", "Безпека ЖД", "Надзвичайна ситуація" 25шт.*582  грн.</t>
  </si>
  <si>
    <t>--------</t>
  </si>
  <si>
    <t xml:space="preserve">Роутер </t>
  </si>
  <si>
    <t>Комутатори</t>
  </si>
  <si>
    <t>« Загальноосвітні школи » / місцевий бюджет - без Мирненської с\ради/</t>
  </si>
  <si>
    <r>
      <t xml:space="preserve"> адміністративно- технічний  персонал</t>
    </r>
    <r>
      <rPr>
        <b/>
        <sz val="12"/>
        <rFont val="Times New Roman"/>
        <family val="1"/>
      </rPr>
      <t xml:space="preserve">- 454,0 </t>
    </r>
    <r>
      <rPr>
        <sz val="12"/>
        <rFont val="Times New Roman"/>
        <family val="1"/>
      </rPr>
      <t>ставок  в.т.ч.</t>
    </r>
  </si>
  <si>
    <r>
      <t xml:space="preserve">  </t>
    </r>
    <r>
      <rPr>
        <sz val="12"/>
        <rFont val="Times New Roman"/>
        <family val="1"/>
      </rPr>
      <t>спеціалісти    116 ставок</t>
    </r>
  </si>
  <si>
    <r>
      <t xml:space="preserve">    </t>
    </r>
    <r>
      <rPr>
        <sz val="12"/>
        <rFont val="Times New Roman"/>
        <family val="1"/>
      </rPr>
      <t>робітники    338 ставки</t>
    </r>
  </si>
  <si>
    <r>
      <t xml:space="preserve">Разом :  454,0 </t>
    </r>
    <r>
      <rPr>
        <b/>
        <u val="single"/>
        <sz val="14"/>
        <rFont val="Times New Roman"/>
        <family val="1"/>
      </rPr>
      <t>ставки</t>
    </r>
  </si>
  <si>
    <t>« Загальноосвітні школи » / місцевий бюджет + Мирненськас\р\</t>
  </si>
  <si>
    <t>1) Шкіл в районі   27 шкіл</t>
  </si>
  <si>
    <t xml:space="preserve">  неповні середні      5</t>
  </si>
  <si>
    <t xml:space="preserve">   середні                 21</t>
  </si>
  <si>
    <t>2) Класи  461  класів                                      Учнів         10315 учнів</t>
  </si>
  <si>
    <t xml:space="preserve"> 1-4 класи  196 класів                                     1-4 класи  4648  учнів</t>
  </si>
  <si>
    <t xml:space="preserve"> 5-9 класи  217  класів                                    5-9 класи    4793 учень</t>
  </si>
  <si>
    <t xml:space="preserve"> 10-11 класи  48  класів                                  10-11 класи 874  учня</t>
  </si>
  <si>
    <r>
      <t xml:space="preserve"> адміністративно- технічний  персонал</t>
    </r>
    <r>
      <rPr>
        <b/>
        <sz val="12"/>
        <rFont val="Times New Roman"/>
        <family val="1"/>
      </rPr>
      <t xml:space="preserve">- 484,25 </t>
    </r>
    <r>
      <rPr>
        <sz val="12"/>
        <rFont val="Times New Roman"/>
        <family val="1"/>
      </rPr>
      <t>ставок  в.т.ч.</t>
    </r>
  </si>
  <si>
    <r>
      <t xml:space="preserve">Разом :  484,25 </t>
    </r>
    <r>
      <rPr>
        <b/>
        <u val="single"/>
        <sz val="14"/>
        <rFont val="Times New Roman"/>
        <family val="1"/>
      </rPr>
      <t>ставки</t>
    </r>
  </si>
  <si>
    <r>
      <t xml:space="preserve">  </t>
    </r>
    <r>
      <rPr>
        <sz val="12"/>
        <rFont val="Times New Roman"/>
        <family val="1"/>
      </rPr>
      <t>спеціалісти    128,5 ставок</t>
    </r>
  </si>
  <si>
    <r>
      <t xml:space="preserve">    </t>
    </r>
    <r>
      <rPr>
        <sz val="12"/>
        <rFont val="Times New Roman"/>
        <family val="1"/>
      </rPr>
      <t>робітники    355,75 ставки</t>
    </r>
  </si>
  <si>
    <r>
      <t xml:space="preserve">  згідно постанови КМ України  виплачується надбавка за вислуги років бібліотекарям та медичним сестрам:</t>
    </r>
    <r>
      <rPr>
        <b/>
        <sz val="12"/>
        <rFont val="Times New Roman"/>
        <family val="1"/>
      </rPr>
      <t xml:space="preserve"> 605448 </t>
    </r>
    <r>
      <rPr>
        <b/>
        <u val="single"/>
        <sz val="12"/>
        <rFont val="Times New Roman"/>
        <family val="1"/>
      </rPr>
      <t>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</t>
    </r>
  </si>
  <si>
    <r>
      <t>Посадові оклади встановлені згідно наказу МО України від 15.04.1993 року №102, постанови КМ України від 30.08.2002 року №1298 та наказу МО України №557 від 26.09.2005 року (зі змінами) на основі єдиної тарифної сітки  -</t>
    </r>
    <r>
      <rPr>
        <b/>
        <sz val="12"/>
        <rFont val="Times New Roman"/>
        <family val="1"/>
      </rPr>
      <t xml:space="preserve"> 14246556  </t>
    </r>
    <r>
      <rPr>
        <u val="single"/>
        <sz val="13"/>
        <rFont val="Times New Roman"/>
        <family val="1"/>
      </rPr>
      <t xml:space="preserve">грн    </t>
    </r>
    <r>
      <rPr>
        <sz val="12"/>
        <rFont val="Times New Roman"/>
        <family val="1"/>
      </rPr>
      <t>.Доплата до мінімальної заробітної плати</t>
    </r>
    <r>
      <rPr>
        <b/>
        <sz val="12"/>
        <rFont val="Times New Roman"/>
        <family val="1"/>
      </rPr>
      <t xml:space="preserve">  6903984 </t>
    </r>
    <r>
      <rPr>
        <sz val="12"/>
        <rFont val="Times New Roman"/>
        <family val="1"/>
      </rPr>
      <t>грн</t>
    </r>
  </si>
  <si>
    <r>
      <t xml:space="preserve">  окремим категоріям працівників виплачується згідно наказів надбавки за інтенсивність в роботі до 50% посадового окладу згідно постанови КМ України №1298 від 30.08.2002 року та наказу  МО України №557 від 26.09.2005 року</t>
    </r>
    <r>
      <rPr>
        <b/>
        <sz val="12"/>
        <rFont val="Times New Roman"/>
        <family val="1"/>
      </rPr>
      <t xml:space="preserve"> 2549964 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</si>
  <si>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 xml:space="preserve">         </t>
    </r>
    <r>
      <rPr>
        <sz val="12"/>
        <rFont val="Times New Roman"/>
        <family val="1"/>
      </rPr>
      <t xml:space="preserve">40% тарифної ставки за нічний час роботи </t>
    </r>
    <r>
      <rPr>
        <b/>
        <sz val="12"/>
        <rFont val="Times New Roman"/>
        <family val="1"/>
      </rPr>
      <t xml:space="preserve">:    1196090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>,</t>
    </r>
  </si>
  <si>
    <r>
      <t xml:space="preserve">         </t>
    </r>
    <r>
      <rPr>
        <sz val="12"/>
        <rFont val="Times New Roman"/>
        <family val="1"/>
      </rPr>
      <t>12% за шкідливі умови праці :</t>
    </r>
    <r>
      <rPr>
        <b/>
        <sz val="12"/>
        <rFont val="Times New Roman"/>
        <family val="1"/>
      </rPr>
      <t xml:space="preserve"> 36190 грн./</t>
    </r>
    <r>
      <rPr>
        <sz val="12"/>
        <rFont val="Times New Roman"/>
        <family val="1"/>
      </rPr>
      <t xml:space="preserve"> котельні на твердому паливі\.</t>
    </r>
  </si>
  <si>
    <r>
      <t xml:space="preserve">         </t>
    </r>
    <r>
      <rPr>
        <sz val="12"/>
        <rFont val="Times New Roman"/>
        <family val="1"/>
      </rPr>
      <t>10% прибиральницям службових приміщень за роботу з дезинфікуючими розчинами :</t>
    </r>
    <r>
      <rPr>
        <b/>
        <sz val="12"/>
        <rFont val="Times New Roman"/>
        <family val="1"/>
      </rPr>
      <t xml:space="preserve"> 407076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>,</t>
    </r>
  </si>
  <si>
    <r>
      <t xml:space="preserve">  Бібліотечним працівникам встановлена надбавка в розмірі 50% посадового окладу згідно постанов КМ України №1073 від 30.09.2009 року :</t>
    </r>
    <r>
      <rPr>
        <b/>
        <sz val="12"/>
        <rFont val="Times New Roman"/>
        <family val="1"/>
      </rPr>
      <t xml:space="preserve"> 574380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.та оплата за роботу з підручниками 15% =</t>
    </r>
    <r>
      <rPr>
        <b/>
        <sz val="12"/>
        <rFont val="Times New Roman"/>
        <family val="1"/>
      </rPr>
      <t xml:space="preserve"> 172308</t>
    </r>
    <r>
      <rPr>
        <sz val="12"/>
        <rFont val="Times New Roman"/>
        <family val="1"/>
      </rPr>
      <t xml:space="preserve"> грн</t>
    </r>
  </si>
  <si>
    <r>
      <t xml:space="preserve">  Згідно постанови КМ України від 30.08.2002 року №1298 та наказу МО України від 26.09.2005 року №557 (зі змінами) запланована виплата матеріальної допомоги до 1-го посадовогожокладу  іншим працівникам шкіл </t>
    </r>
    <r>
      <rPr>
        <b/>
        <sz val="12"/>
        <rFont val="Times New Roman"/>
        <family val="1"/>
      </rPr>
      <t xml:space="preserve">: 1660591 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 xml:space="preserve"> та виплата премії </t>
    </r>
    <r>
      <rPr>
        <b/>
        <sz val="12"/>
        <rFont val="Times New Roman"/>
        <family val="1"/>
      </rPr>
      <t>- 1992709</t>
    </r>
    <r>
      <rPr>
        <sz val="12"/>
        <rFont val="Times New Roman"/>
        <family val="1"/>
      </rPr>
      <t xml:space="preserve"> грн.</t>
    </r>
  </si>
  <si>
    <r>
      <t>Виплата компенсації за невикористану відпустку машиністам котелень та сторожам</t>
    </r>
    <r>
      <rPr>
        <b/>
        <sz val="12"/>
        <rFont val="Times New Roman"/>
        <family val="1"/>
      </rPr>
      <t xml:space="preserve">  326580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</t>
    </r>
    <r>
      <rPr>
        <sz val="12"/>
        <rFont val="Times New Roman"/>
        <family val="1"/>
      </rPr>
      <t>рн.</t>
    </r>
  </si>
  <si>
    <r>
      <t>Водопостачання                           13156 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*11,47 грн*к=1,09</t>
    </r>
  </si>
  <si>
    <r>
      <t xml:space="preserve"> - активна енергія 676106  квт\год 2,636916 грн.*к=1,1   (1961118,20)                                                 - реактивна енергія44263  квт\год * 0,0367 грн * к=1,1       (1787,66</t>
    </r>
    <r>
      <rPr>
        <b/>
        <sz val="12"/>
        <rFont val="Times New Roman"/>
        <family val="1"/>
      </rPr>
      <t xml:space="preserve"> грн</t>
    </r>
    <r>
      <rPr>
        <sz val="12"/>
        <rFont val="Times New Roman"/>
        <family val="1"/>
      </rPr>
      <t>)</t>
    </r>
  </si>
  <si>
    <r>
      <t xml:space="preserve">                458650*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15,011632 грн.(1м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)*к=1,09</t>
    </r>
  </si>
  <si>
    <t xml:space="preserve">            --- оплата вугілля( 196 тон * 6500 грн.)*к=1,09</t>
  </si>
  <si>
    <t xml:space="preserve">            --- оплата за дрова 36  м3 * 800 грн.*к=1,09</t>
  </si>
  <si>
    <t>суб\12500</t>
  </si>
  <si>
    <t>суб\7625</t>
  </si>
  <si>
    <t>суб\10620</t>
  </si>
  <si>
    <t>с\30745</t>
  </si>
  <si>
    <t>с\6000</t>
  </si>
  <si>
    <t>с\4000</t>
  </si>
  <si>
    <t>- Облаштування блискавко-захисту та оплата ПКД  5 ЗНЗ*205000 грн.</t>
  </si>
  <si>
    <r>
      <t>Посадові оклади встановлені згідно наказу МО України від 15.04.1993 року №102, постанови КМ України від 30.08.2002 року №1298 та наказу МО України №557 від 26.09.2005 року (зі жзмінами) на основі єдиної тарифної сітки  -</t>
    </r>
    <r>
      <rPr>
        <b/>
        <sz val="12"/>
        <rFont val="Times New Roman"/>
        <family val="1"/>
      </rPr>
      <t xml:space="preserve"> 13914238  </t>
    </r>
    <r>
      <rPr>
        <u val="single"/>
        <sz val="13"/>
        <rFont val="Times New Roman"/>
        <family val="1"/>
      </rPr>
      <t xml:space="preserve">грн    </t>
    </r>
    <r>
      <rPr>
        <sz val="12"/>
        <rFont val="Times New Roman"/>
        <family val="1"/>
      </rPr>
      <t>.Доплата до мінімальної заробітної плати</t>
    </r>
    <r>
      <rPr>
        <b/>
        <sz val="12"/>
        <rFont val="Times New Roman"/>
        <family val="1"/>
      </rPr>
      <t xml:space="preserve">  6903984 </t>
    </r>
    <r>
      <rPr>
        <sz val="12"/>
        <rFont val="Times New Roman"/>
        <family val="1"/>
      </rPr>
      <t>грн</t>
    </r>
  </si>
  <si>
    <t>Разом по КФК :0611020</t>
  </si>
  <si>
    <t>Разом по КФК 0611020:</t>
  </si>
  <si>
    <t>з\та</t>
  </si>
  <si>
    <t>енергон</t>
  </si>
  <si>
    <t>райбюдж</t>
  </si>
  <si>
    <t>дотац</t>
  </si>
  <si>
    <t>в.т.ч.</t>
  </si>
  <si>
    <t xml:space="preserve"> до   кошторису на 2019 рік</t>
  </si>
  <si>
    <t>"Надання загальної середньої освіти загальноосвітніми навчальними закладами " \райбюджет +дотація\</t>
  </si>
  <si>
    <t xml:space="preserve">В.о.начальника управління </t>
  </si>
  <si>
    <t xml:space="preserve">                         ___________Л.Г.Красножон    </t>
  </si>
  <si>
    <r>
      <t xml:space="preserve">  Згідно постанови КМ України від 30.08.2002 року №1298 та наказу МО України від 26.09.2005 року №557 (зі змінами) запланована виплата матеріальної допомоги до 1-го посадового  окладу  іншим працівникам шкіл </t>
    </r>
    <r>
      <rPr>
        <b/>
        <sz val="12"/>
        <rFont val="Times New Roman"/>
        <family val="1"/>
      </rPr>
      <t xml:space="preserve">: 1660591 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 xml:space="preserve"> та виплата премії </t>
    </r>
    <r>
      <rPr>
        <b/>
        <sz val="12"/>
        <rFont val="Times New Roman"/>
        <family val="1"/>
      </rPr>
      <t>- 16358817</t>
    </r>
    <r>
      <rPr>
        <sz val="12"/>
        <rFont val="Times New Roman"/>
        <family val="1"/>
      </rPr>
      <t xml:space="preserve"> грн.</t>
    </r>
  </si>
  <si>
    <t>гідрофор\бойлер</t>
  </si>
  <si>
    <t>Новорічні подарунки</t>
  </si>
  <si>
    <t>подарунки</t>
  </si>
  <si>
    <t xml:space="preserve">  4. Послуги за оплату доставки,збереження , підручників.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</si>
</sst>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[$грн.-422]"/>
    <numFmt numFmtId="177" formatCode="0.0"/>
    <numFmt numFmtId="178" formatCode="0.00;[Red]0.00"/>
    <numFmt numFmtId="179" formatCode="#,##0.00;[Red]#,##0.00"/>
    <numFmt numFmtId="180" formatCode="#,##0.00&quot;р.&quot;"/>
    <numFmt numFmtId="181" formatCode="#,##0.00\ [$грн.-422];[Red]#,##0.00\ [$грн.-422]"/>
    <numFmt numFmtId="182" formatCode="#,##0.000\ [$грн.-422]"/>
    <numFmt numFmtId="183" formatCode="#,##0.0\ [$грн.-422]"/>
    <numFmt numFmtId="184" formatCode="#,##0\ [$грн.-422]"/>
    <numFmt numFmtId="185" formatCode="[$-FC19]d\ mmmm\ yyyy\ &quot;г.&quot;"/>
    <numFmt numFmtId="186" formatCode="_-* #,##0.000_р_._-;\-* #,##0.000_р_._-;_-* &quot;-&quot;??_р_._-;_-@_-"/>
  </numFmts>
  <fonts count="7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 Cyr"/>
      <family val="0"/>
    </font>
    <font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4"/>
      <color indexed="5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46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5" borderId="7" applyNumberFormat="0" applyAlignment="0" applyProtection="0"/>
    <xf numFmtId="0" fontId="37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6" fillId="3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2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176" fontId="11" fillId="31" borderId="10" xfId="0" applyNumberFormat="1" applyFont="1" applyFill="1" applyBorder="1" applyAlignment="1">
      <alignment horizontal="center"/>
    </xf>
    <xf numFmtId="176" fontId="11" fillId="31" borderId="10" xfId="0" applyNumberFormat="1" applyFont="1" applyFill="1" applyBorder="1" applyAlignment="1">
      <alignment horizontal="center" vertical="top" wrapText="1"/>
    </xf>
    <xf numFmtId="176" fontId="6" fillId="31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6" fontId="9" fillId="32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6" fontId="17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left"/>
    </xf>
    <xf numFmtId="176" fontId="31" fillId="0" borderId="10" xfId="0" applyNumberFormat="1" applyFont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top" wrapText="1"/>
    </xf>
    <xf numFmtId="176" fontId="6" fillId="32" borderId="10" xfId="0" applyNumberFormat="1" applyFont="1" applyFill="1" applyBorder="1" applyAlignment="1">
      <alignment horizontal="center" vertical="top" wrapText="1"/>
    </xf>
    <xf numFmtId="176" fontId="0" fillId="32" borderId="0" xfId="0" applyNumberFormat="1" applyFill="1" applyAlignment="1">
      <alignment/>
    </xf>
    <xf numFmtId="176" fontId="10" fillId="0" borderId="10" xfId="0" applyNumberFormat="1" applyFont="1" applyFill="1" applyBorder="1" applyAlignment="1">
      <alignment horizontal="center" vertical="top" wrapText="1"/>
    </xf>
    <xf numFmtId="176" fontId="11" fillId="0" borderId="11" xfId="0" applyNumberFormat="1" applyFont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2" borderId="10" xfId="0" applyFont="1" applyFill="1" applyBorder="1" applyAlignment="1">
      <alignment horizontal="left" vertical="top" wrapText="1"/>
    </xf>
    <xf numFmtId="176" fontId="0" fillId="0" borderId="14" xfId="0" applyNumberFormat="1" applyBorder="1" applyAlignment="1">
      <alignment/>
    </xf>
    <xf numFmtId="176" fontId="20" fillId="0" borderId="15" xfId="0" applyNumberFormat="1" applyFont="1" applyBorder="1" applyAlignment="1">
      <alignment/>
    </xf>
    <xf numFmtId="176" fontId="20" fillId="32" borderId="0" xfId="0" applyNumberFormat="1" applyFont="1" applyFill="1" applyAlignment="1">
      <alignment horizontal="center"/>
    </xf>
    <xf numFmtId="176" fontId="11" fillId="32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76" fontId="8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83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20" fillId="33" borderId="0" xfId="0" applyNumberFormat="1" applyFont="1" applyFill="1" applyAlignment="1">
      <alignment horizontal="center"/>
    </xf>
    <xf numFmtId="176" fontId="6" fillId="34" borderId="12" xfId="0" applyNumberFormat="1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176" fontId="0" fillId="33" borderId="0" xfId="0" applyNumberFormat="1" applyFill="1" applyAlignment="1">
      <alignment/>
    </xf>
    <xf numFmtId="176" fontId="11" fillId="0" borderId="10" xfId="0" applyNumberFormat="1" applyFont="1" applyFill="1" applyBorder="1" applyAlignment="1" quotePrefix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176" fontId="6" fillId="34" borderId="12" xfId="0" applyNumberFormat="1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176" fontId="6" fillId="34" borderId="12" xfId="0" applyNumberFormat="1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176" fontId="6" fillId="34" borderId="12" xfId="0" applyNumberFormat="1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176" fontId="6" fillId="34" borderId="12" xfId="0" applyNumberFormat="1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9" xfId="0" applyNumberFormat="1" applyFont="1" applyBorder="1" applyAlignment="1">
      <alignment horizontal="center" vertical="top" wrapText="1"/>
    </xf>
    <xf numFmtId="176" fontId="7" fillId="0" borderId="2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top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20" xfId="0" applyNumberFormat="1" applyFont="1" applyFill="1" applyBorder="1" applyAlignment="1">
      <alignment horizontal="center" vertical="center" wrapText="1"/>
    </xf>
    <xf numFmtId="176" fontId="6" fillId="31" borderId="11" xfId="0" applyNumberFormat="1" applyFont="1" applyFill="1" applyBorder="1" applyAlignment="1">
      <alignment horizontal="center" vertical="center"/>
    </xf>
    <xf numFmtId="176" fontId="6" fillId="31" borderId="2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shrinkToFit="1"/>
    </xf>
    <xf numFmtId="0" fontId="1" fillId="0" borderId="18" xfId="0" applyFont="1" applyFill="1" applyBorder="1" applyAlignment="1">
      <alignment horizontal="left" vertical="top" shrinkToFi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2" fontId="7" fillId="32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vertical="top" wrapText="1"/>
    </xf>
    <xf numFmtId="176" fontId="8" fillId="0" borderId="16" xfId="0" applyNumberFormat="1" applyFont="1" applyFill="1" applyBorder="1" applyAlignment="1">
      <alignment horizontal="center" vertical="top" wrapText="1"/>
    </xf>
    <xf numFmtId="176" fontId="8" fillId="0" borderId="18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176" fontId="21" fillId="0" borderId="10" xfId="0" applyNumberFormat="1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22" fillId="32" borderId="10" xfId="0" applyNumberFormat="1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176" fontId="2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right" vertical="top" wrapText="1"/>
    </xf>
    <xf numFmtId="0" fontId="28" fillId="0" borderId="18" xfId="0" applyFont="1" applyFill="1" applyBorder="1" applyAlignment="1">
      <alignment horizontal="right" vertical="top" wrapText="1"/>
    </xf>
    <xf numFmtId="178" fontId="7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6" fontId="17" fillId="34" borderId="10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" fontId="1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76" fontId="6" fillId="34" borderId="10" xfId="0" applyNumberFormat="1" applyFont="1" applyFill="1" applyBorder="1" applyAlignment="1">
      <alignment horizontal="center" wrapText="1"/>
    </xf>
    <xf numFmtId="176" fontId="30" fillId="0" borderId="1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6" fontId="17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76" fontId="6" fillId="34" borderId="12" xfId="0" applyNumberFormat="1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176" fontId="6" fillId="34" borderId="21" xfId="0" applyNumberFormat="1" applyFont="1" applyFill="1" applyBorder="1" applyAlignment="1">
      <alignment horizontal="center" vertical="top" wrapText="1"/>
    </xf>
    <xf numFmtId="176" fontId="6" fillId="34" borderId="22" xfId="0" applyNumberFormat="1" applyFont="1" applyFill="1" applyBorder="1" applyAlignment="1">
      <alignment horizontal="center" vertical="top" wrapText="1"/>
    </xf>
    <xf numFmtId="176" fontId="11" fillId="0" borderId="11" xfId="0" applyNumberFormat="1" applyFont="1" applyBorder="1" applyAlignment="1">
      <alignment horizontal="center" vertical="top" wrapText="1"/>
    </xf>
    <xf numFmtId="176" fontId="11" fillId="0" borderId="19" xfId="0" applyNumberFormat="1" applyFont="1" applyBorder="1" applyAlignment="1">
      <alignment horizontal="center" vertical="top" wrapText="1"/>
    </xf>
    <xf numFmtId="176" fontId="11" fillId="0" borderId="20" xfId="0" applyNumberFormat="1" applyFont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3" fillId="0" borderId="16" xfId="0" applyFont="1" applyFill="1" applyBorder="1" applyAlignment="1">
      <alignment horizontal="left" vertical="top" wrapText="1"/>
    </xf>
    <xf numFmtId="0" fontId="33" fillId="0" borderId="17" xfId="0" applyFont="1" applyFill="1" applyBorder="1" applyAlignment="1">
      <alignment horizontal="left" vertical="top" wrapText="1"/>
    </xf>
    <xf numFmtId="0" fontId="33" fillId="0" borderId="18" xfId="0" applyFont="1" applyFill="1" applyBorder="1" applyAlignment="1">
      <alignment horizontal="left" vertical="top" wrapText="1"/>
    </xf>
    <xf numFmtId="49" fontId="1" fillId="35" borderId="16" xfId="0" applyNumberFormat="1" applyFont="1" applyFill="1" applyBorder="1" applyAlignment="1">
      <alignment horizontal="left" vertical="top" wrapText="1"/>
    </xf>
    <xf numFmtId="49" fontId="1" fillId="35" borderId="17" xfId="0" applyNumberFormat="1" applyFont="1" applyFill="1" applyBorder="1" applyAlignment="1">
      <alignment horizontal="left" vertical="top" wrapText="1"/>
    </xf>
    <xf numFmtId="49" fontId="1" fillId="35" borderId="18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176" fontId="23" fillId="0" borderId="10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176" fontId="6" fillId="0" borderId="10" xfId="0" applyNumberFormat="1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 vertical="center" wrapText="1"/>
    </xf>
    <xf numFmtId="176" fontId="6" fillId="31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6" fillId="0" borderId="21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609"/>
  <sheetViews>
    <sheetView tabSelected="1" view="pageLayout" zoomScaleNormal="80" zoomScaleSheetLayoutView="120" workbookViewId="0" topLeftCell="A1">
      <selection activeCell="A7" sqref="A7:K7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3.625" style="38" customWidth="1"/>
    <col min="12" max="12" width="15.125" style="0" hidden="1" customWidth="1"/>
    <col min="13" max="13" width="20.00390625" style="0" hidden="1" customWidth="1"/>
    <col min="14" max="14" width="9.125" style="0" hidden="1" customWidth="1"/>
    <col min="15" max="15" width="20.00390625" style="0" customWidth="1"/>
  </cols>
  <sheetData>
    <row r="1" spans="1:12" ht="15.75">
      <c r="A1" s="1" t="s">
        <v>106</v>
      </c>
      <c r="J1" s="4"/>
      <c r="K1" s="35" t="s">
        <v>107</v>
      </c>
      <c r="L1" s="3"/>
    </row>
    <row r="2" spans="1:12" ht="16.5" customHeight="1">
      <c r="A2" s="1" t="s">
        <v>274</v>
      </c>
      <c r="I2" s="120" t="s">
        <v>657</v>
      </c>
      <c r="J2" s="120"/>
      <c r="K2" s="120"/>
      <c r="L2" s="3"/>
    </row>
    <row r="3" spans="1:12" ht="18" customHeight="1">
      <c r="A3" s="1" t="s">
        <v>291</v>
      </c>
      <c r="I3" s="120" t="s">
        <v>105</v>
      </c>
      <c r="J3" s="120"/>
      <c r="K3" s="120"/>
      <c r="L3" s="3"/>
    </row>
    <row r="4" spans="1:13" ht="18" customHeight="1">
      <c r="A4" s="1" t="s">
        <v>275</v>
      </c>
      <c r="I4" s="121" t="s">
        <v>658</v>
      </c>
      <c r="J4" s="121"/>
      <c r="K4" s="121"/>
      <c r="L4" s="3"/>
      <c r="M4" s="3"/>
    </row>
    <row r="5" spans="1:1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3" ht="18.75">
      <c r="A6" s="122" t="s">
        <v>655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3"/>
    </row>
    <row r="7" spans="1:13" ht="18.7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"/>
      <c r="M7" s="3"/>
    </row>
    <row r="8" spans="1:13" ht="18.75">
      <c r="A8" s="122" t="s">
        <v>656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"/>
      <c r="M8" s="3"/>
    </row>
    <row r="9" spans="1:13" ht="56.25" customHeight="1">
      <c r="A9" s="8" t="s">
        <v>109</v>
      </c>
      <c r="B9" s="123" t="s">
        <v>256</v>
      </c>
      <c r="C9" s="123"/>
      <c r="D9" s="123"/>
      <c r="E9" s="123"/>
      <c r="F9" s="123"/>
      <c r="G9" s="123"/>
      <c r="H9" s="123"/>
      <c r="I9" s="123"/>
      <c r="J9" s="123"/>
      <c r="K9" s="16" t="s">
        <v>316</v>
      </c>
      <c r="L9" s="5"/>
      <c r="M9" s="9" t="s">
        <v>108</v>
      </c>
    </row>
    <row r="10" spans="1:15" ht="15.75" customHeight="1">
      <c r="A10" s="124">
        <v>2111</v>
      </c>
      <c r="B10" s="125" t="s">
        <v>615</v>
      </c>
      <c r="C10" s="126"/>
      <c r="D10" s="126"/>
      <c r="E10" s="126"/>
      <c r="F10" s="126"/>
      <c r="G10" s="126"/>
      <c r="H10" s="126"/>
      <c r="I10" s="127"/>
      <c r="J10" s="46"/>
      <c r="K10" s="128">
        <v>30629065</v>
      </c>
      <c r="L10" s="5"/>
      <c r="M10" s="10"/>
      <c r="O10" s="2"/>
    </row>
    <row r="11" spans="1:13" ht="15.75" customHeight="1">
      <c r="A11" s="124"/>
      <c r="B11" s="125" t="s">
        <v>99</v>
      </c>
      <c r="C11" s="126"/>
      <c r="D11" s="126"/>
      <c r="E11" s="126"/>
      <c r="F11" s="126"/>
      <c r="G11" s="126"/>
      <c r="H11" s="127"/>
      <c r="I11" s="40"/>
      <c r="J11" s="46"/>
      <c r="K11" s="129"/>
      <c r="L11" s="5"/>
      <c r="M11" s="5"/>
    </row>
    <row r="12" spans="1:13" ht="15.75" customHeight="1">
      <c r="A12" s="124"/>
      <c r="B12" s="131" t="s">
        <v>616</v>
      </c>
      <c r="C12" s="131"/>
      <c r="D12" s="131"/>
      <c r="E12" s="131"/>
      <c r="F12" s="131"/>
      <c r="G12" s="131"/>
      <c r="H12" s="131"/>
      <c r="I12" s="40"/>
      <c r="J12" s="46"/>
      <c r="K12" s="129"/>
      <c r="L12" s="5"/>
      <c r="M12" s="5"/>
    </row>
    <row r="13" spans="1:13" ht="15.75" customHeight="1">
      <c r="A13" s="124"/>
      <c r="B13" s="131" t="s">
        <v>617</v>
      </c>
      <c r="C13" s="131"/>
      <c r="D13" s="131"/>
      <c r="E13" s="131"/>
      <c r="F13" s="131"/>
      <c r="G13" s="131"/>
      <c r="H13" s="131"/>
      <c r="I13" s="40"/>
      <c r="J13" s="46"/>
      <c r="K13" s="129"/>
      <c r="L13" s="5"/>
      <c r="M13" s="5"/>
    </row>
    <row r="14" spans="1:13" ht="21" customHeight="1">
      <c r="A14" s="124"/>
      <c r="B14" s="131" t="s">
        <v>618</v>
      </c>
      <c r="C14" s="131"/>
      <c r="D14" s="131"/>
      <c r="E14" s="131"/>
      <c r="F14" s="131"/>
      <c r="G14" s="131"/>
      <c r="H14" s="131"/>
      <c r="I14" s="40"/>
      <c r="J14" s="46"/>
      <c r="K14" s="129"/>
      <c r="L14" s="5"/>
      <c r="M14" s="5"/>
    </row>
    <row r="15" spans="1:13" ht="17.25" customHeight="1">
      <c r="A15" s="124"/>
      <c r="B15" s="131" t="s">
        <v>619</v>
      </c>
      <c r="C15" s="131"/>
      <c r="D15" s="131"/>
      <c r="E15" s="131"/>
      <c r="F15" s="131"/>
      <c r="G15" s="131"/>
      <c r="H15" s="131"/>
      <c r="I15" s="40"/>
      <c r="J15" s="46"/>
      <c r="K15" s="129"/>
      <c r="L15" s="5"/>
      <c r="M15" s="5"/>
    </row>
    <row r="16" spans="1:13" ht="17.25" customHeight="1">
      <c r="A16" s="124"/>
      <c r="B16" s="131" t="s">
        <v>620</v>
      </c>
      <c r="C16" s="131"/>
      <c r="D16" s="131"/>
      <c r="E16" s="131"/>
      <c r="F16" s="131"/>
      <c r="G16" s="131"/>
      <c r="H16" s="131"/>
      <c r="I16" s="40"/>
      <c r="J16" s="46"/>
      <c r="K16" s="129"/>
      <c r="L16" s="5"/>
      <c r="M16" s="5"/>
    </row>
    <row r="17" spans="1:13" ht="17.25" customHeight="1">
      <c r="A17" s="124"/>
      <c r="B17" s="131" t="s">
        <v>621</v>
      </c>
      <c r="C17" s="131"/>
      <c r="D17" s="131"/>
      <c r="E17" s="131"/>
      <c r="F17" s="131"/>
      <c r="G17" s="131"/>
      <c r="H17" s="131"/>
      <c r="I17" s="40"/>
      <c r="J17" s="46"/>
      <c r="K17" s="129"/>
      <c r="L17" s="5"/>
      <c r="M17" s="5"/>
    </row>
    <row r="18" spans="1:13" ht="18.75" customHeight="1">
      <c r="A18" s="124"/>
      <c r="B18" s="131" t="s">
        <v>100</v>
      </c>
      <c r="C18" s="131"/>
      <c r="D18" s="131"/>
      <c r="E18" s="131"/>
      <c r="F18" s="131"/>
      <c r="G18" s="131"/>
      <c r="H18" s="131"/>
      <c r="I18" s="131"/>
      <c r="J18" s="131"/>
      <c r="K18" s="129"/>
      <c r="L18" s="5"/>
      <c r="M18" s="5"/>
    </row>
    <row r="19" spans="1:13" ht="20.25" customHeight="1">
      <c r="A19" s="124"/>
      <c r="B19" s="131" t="s">
        <v>622</v>
      </c>
      <c r="C19" s="131"/>
      <c r="D19" s="131"/>
      <c r="E19" s="131"/>
      <c r="F19" s="131"/>
      <c r="G19" s="131"/>
      <c r="H19" s="131"/>
      <c r="I19" s="131"/>
      <c r="J19" s="131"/>
      <c r="K19" s="129"/>
      <c r="L19" s="5"/>
      <c r="M19" s="5"/>
    </row>
    <row r="20" spans="1:13" ht="20.25" customHeight="1">
      <c r="A20" s="124"/>
      <c r="B20" s="132" t="s">
        <v>624</v>
      </c>
      <c r="C20" s="131"/>
      <c r="D20" s="131"/>
      <c r="E20" s="131"/>
      <c r="F20" s="131"/>
      <c r="G20" s="131"/>
      <c r="H20" s="131"/>
      <c r="I20" s="131"/>
      <c r="J20" s="131"/>
      <c r="K20" s="129"/>
      <c r="L20" s="5"/>
      <c r="M20" s="5"/>
    </row>
    <row r="21" spans="1:13" ht="19.5" customHeight="1">
      <c r="A21" s="124"/>
      <c r="B21" s="132" t="s">
        <v>625</v>
      </c>
      <c r="C21" s="131"/>
      <c r="D21" s="131"/>
      <c r="E21" s="131"/>
      <c r="F21" s="131"/>
      <c r="G21" s="131"/>
      <c r="H21" s="131"/>
      <c r="I21" s="131"/>
      <c r="J21" s="131"/>
      <c r="K21" s="129"/>
      <c r="L21" s="5"/>
      <c r="M21" s="5"/>
    </row>
    <row r="22" spans="1:13" ht="22.5" customHeight="1">
      <c r="A22" s="124"/>
      <c r="B22" s="133" t="s">
        <v>623</v>
      </c>
      <c r="C22" s="133"/>
      <c r="D22" s="133"/>
      <c r="E22" s="133"/>
      <c r="F22" s="133"/>
      <c r="G22" s="133"/>
      <c r="H22" s="133"/>
      <c r="I22" s="133"/>
      <c r="J22" s="133"/>
      <c r="K22" s="129"/>
      <c r="L22" s="5"/>
      <c r="M22" s="5"/>
    </row>
    <row r="23" spans="1:13" ht="67.5" customHeight="1">
      <c r="A23" s="124"/>
      <c r="B23" s="125" t="s">
        <v>647</v>
      </c>
      <c r="C23" s="126"/>
      <c r="D23" s="126"/>
      <c r="E23" s="126"/>
      <c r="F23" s="126"/>
      <c r="G23" s="126"/>
      <c r="H23" s="127"/>
      <c r="I23" s="40"/>
      <c r="J23" s="46">
        <v>34757876</v>
      </c>
      <c r="K23" s="129"/>
      <c r="L23" s="5"/>
      <c r="M23" s="5"/>
    </row>
    <row r="24" spans="1:13" ht="15" customHeight="1">
      <c r="A24" s="124"/>
      <c r="B24" s="134" t="s">
        <v>101</v>
      </c>
      <c r="C24" s="134"/>
      <c r="D24" s="134"/>
      <c r="E24" s="134"/>
      <c r="F24" s="134"/>
      <c r="G24" s="134"/>
      <c r="H24" s="134"/>
      <c r="I24" s="64"/>
      <c r="J24" s="63"/>
      <c r="K24" s="129"/>
      <c r="L24" s="5"/>
      <c r="M24" s="5"/>
    </row>
    <row r="25" spans="1:13" ht="31.5" customHeight="1">
      <c r="A25" s="124"/>
      <c r="B25" s="125" t="s">
        <v>626</v>
      </c>
      <c r="C25" s="126"/>
      <c r="D25" s="126"/>
      <c r="E25" s="126"/>
      <c r="F25" s="126"/>
      <c r="G25" s="126"/>
      <c r="H25" s="127"/>
      <c r="I25" s="40"/>
      <c r="J25" s="40">
        <v>5120005</v>
      </c>
      <c r="K25" s="129"/>
      <c r="L25" s="5"/>
      <c r="M25" s="5"/>
    </row>
    <row r="26" spans="1:13" ht="51" customHeight="1">
      <c r="A26" s="124"/>
      <c r="B26" s="131" t="s">
        <v>628</v>
      </c>
      <c r="C26" s="131"/>
      <c r="D26" s="131"/>
      <c r="E26" s="131"/>
      <c r="F26" s="131"/>
      <c r="G26" s="131"/>
      <c r="H26" s="131"/>
      <c r="I26" s="40"/>
      <c r="J26" s="40">
        <v>282905</v>
      </c>
      <c r="K26" s="129"/>
      <c r="L26" s="5"/>
      <c r="M26" s="5"/>
    </row>
    <row r="27" spans="1:13" ht="21.75" customHeight="1">
      <c r="A27" s="124"/>
      <c r="B27" s="131" t="s">
        <v>102</v>
      </c>
      <c r="C27" s="131"/>
      <c r="D27" s="131"/>
      <c r="E27" s="131"/>
      <c r="F27" s="131"/>
      <c r="G27" s="131"/>
      <c r="H27" s="131"/>
      <c r="I27" s="40"/>
      <c r="J27" s="46"/>
      <c r="K27" s="129"/>
      <c r="L27" s="5"/>
      <c r="M27" s="5"/>
    </row>
    <row r="28" spans="1:13" ht="18.75" customHeight="1">
      <c r="A28" s="124"/>
      <c r="B28" s="132" t="s">
        <v>629</v>
      </c>
      <c r="C28" s="131"/>
      <c r="D28" s="131"/>
      <c r="E28" s="131"/>
      <c r="F28" s="131"/>
      <c r="G28" s="131"/>
      <c r="H28" s="131"/>
      <c r="I28" s="40"/>
      <c r="J28" s="40">
        <v>945426</v>
      </c>
      <c r="K28" s="129"/>
      <c r="L28" s="5"/>
      <c r="M28" s="5"/>
    </row>
    <row r="29" spans="1:13" ht="21.75" customHeight="1">
      <c r="A29" s="124"/>
      <c r="B29" s="132" t="s">
        <v>630</v>
      </c>
      <c r="C29" s="131"/>
      <c r="D29" s="131"/>
      <c r="E29" s="131"/>
      <c r="F29" s="131"/>
      <c r="G29" s="131"/>
      <c r="H29" s="131"/>
      <c r="I29" s="40"/>
      <c r="J29" s="40">
        <v>35848</v>
      </c>
      <c r="K29" s="129"/>
      <c r="L29" s="5"/>
      <c r="M29" s="5"/>
    </row>
    <row r="30" spans="1:13" ht="30" customHeight="1">
      <c r="A30" s="124"/>
      <c r="B30" s="132" t="s">
        <v>631</v>
      </c>
      <c r="C30" s="131"/>
      <c r="D30" s="131"/>
      <c r="E30" s="131"/>
      <c r="F30" s="131"/>
      <c r="G30" s="131"/>
      <c r="H30" s="131"/>
      <c r="I30" s="40"/>
      <c r="J30" s="40">
        <v>130615</v>
      </c>
      <c r="K30" s="129"/>
      <c r="L30" s="5"/>
      <c r="M30" s="5"/>
    </row>
    <row r="31" spans="1:13" ht="51.75" customHeight="1">
      <c r="A31" s="124"/>
      <c r="B31" s="131" t="s">
        <v>632</v>
      </c>
      <c r="C31" s="131"/>
      <c r="D31" s="131"/>
      <c r="E31" s="131"/>
      <c r="F31" s="131"/>
      <c r="G31" s="131"/>
      <c r="H31" s="131"/>
      <c r="I31" s="40"/>
      <c r="J31" s="40">
        <v>230525</v>
      </c>
      <c r="K31" s="129"/>
      <c r="L31" s="5"/>
      <c r="M31" s="5"/>
    </row>
    <row r="32" spans="1:13" ht="63.75" customHeight="1">
      <c r="A32" s="124"/>
      <c r="B32" s="131" t="s">
        <v>659</v>
      </c>
      <c r="C32" s="131"/>
      <c r="D32" s="131"/>
      <c r="E32" s="131"/>
      <c r="F32" s="131"/>
      <c r="G32" s="131"/>
      <c r="H32" s="131"/>
      <c r="I32" s="40"/>
      <c r="J32" s="40">
        <f>453664</f>
        <v>453664</v>
      </c>
      <c r="K32" s="129"/>
      <c r="L32" s="5"/>
      <c r="M32" s="5"/>
    </row>
    <row r="33" spans="1:13" ht="18.75" customHeight="1" hidden="1">
      <c r="A33" s="124"/>
      <c r="B33" s="131"/>
      <c r="C33" s="131"/>
      <c r="D33" s="131"/>
      <c r="E33" s="131"/>
      <c r="F33" s="131"/>
      <c r="G33" s="131"/>
      <c r="H33" s="131"/>
      <c r="I33" s="40"/>
      <c r="J33" s="40">
        <v>11500</v>
      </c>
      <c r="K33" s="129"/>
      <c r="L33" s="5"/>
      <c r="M33" s="5"/>
    </row>
    <row r="34" spans="1:13" ht="22.5" customHeight="1">
      <c r="A34" s="124"/>
      <c r="B34" s="135" t="s">
        <v>634</v>
      </c>
      <c r="C34" s="136"/>
      <c r="D34" s="136"/>
      <c r="E34" s="136"/>
      <c r="F34" s="136"/>
      <c r="G34" s="136"/>
      <c r="H34" s="136"/>
      <c r="I34" s="137"/>
      <c r="J34" s="65">
        <v>178500</v>
      </c>
      <c r="K34" s="129"/>
      <c r="L34" s="5"/>
      <c r="M34" s="5"/>
    </row>
    <row r="35" spans="1:13" ht="13.5" customHeight="1">
      <c r="A35" s="8"/>
      <c r="B35" s="131" t="s">
        <v>460</v>
      </c>
      <c r="C35" s="131"/>
      <c r="D35" s="131"/>
      <c r="E35" s="131"/>
      <c r="F35" s="131"/>
      <c r="G35" s="131"/>
      <c r="H35" s="131"/>
      <c r="I35" s="131"/>
      <c r="J35" s="65">
        <v>21171</v>
      </c>
      <c r="K35" s="130"/>
      <c r="L35" s="5"/>
      <c r="M35" s="5"/>
    </row>
    <row r="36" spans="1:15" ht="16.5" customHeight="1">
      <c r="A36" s="138">
        <v>2120</v>
      </c>
      <c r="B36" s="131" t="s">
        <v>182</v>
      </c>
      <c r="C36" s="131"/>
      <c r="D36" s="131"/>
      <c r="E36" s="131"/>
      <c r="F36" s="131"/>
      <c r="G36" s="131"/>
      <c r="H36" s="131"/>
      <c r="I36" s="131"/>
      <c r="J36" s="131"/>
      <c r="K36" s="139">
        <v>6768374</v>
      </c>
      <c r="L36" s="5"/>
      <c r="M36" s="141"/>
      <c r="O36" s="95"/>
    </row>
    <row r="37" spans="1:13" ht="16.5" customHeight="1">
      <c r="A37" s="138"/>
      <c r="B37" s="131" t="s">
        <v>11</v>
      </c>
      <c r="C37" s="131"/>
      <c r="D37" s="131"/>
      <c r="E37" s="131"/>
      <c r="F37" s="131"/>
      <c r="G37" s="131"/>
      <c r="H37" s="131"/>
      <c r="I37" s="131"/>
      <c r="J37" s="49"/>
      <c r="K37" s="140"/>
      <c r="L37" s="5"/>
      <c r="M37" s="142"/>
    </row>
    <row r="38" spans="1:15" ht="18.75" customHeight="1">
      <c r="A38" s="11">
        <v>2210</v>
      </c>
      <c r="B38" s="143" t="s">
        <v>183</v>
      </c>
      <c r="C38" s="143"/>
      <c r="D38" s="143"/>
      <c r="E38" s="143"/>
      <c r="F38" s="143"/>
      <c r="G38" s="143"/>
      <c r="H38" s="143"/>
      <c r="I38" s="143"/>
      <c r="J38" s="143"/>
      <c r="K38" s="39">
        <f>K86+K139+K177+K196+K244+K272+K291+K321+K327+K347+K368+K424+K425+K426+K427+K428+K429+K430+K431+K455+K463</f>
        <v>10587340</v>
      </c>
      <c r="L38" s="5"/>
      <c r="M38" s="12"/>
      <c r="O38" s="2"/>
    </row>
    <row r="39" spans="1:15" ht="18.75">
      <c r="A39" s="144"/>
      <c r="B39" s="133" t="s">
        <v>233</v>
      </c>
      <c r="C39" s="133"/>
      <c r="D39" s="133"/>
      <c r="E39" s="133"/>
      <c r="F39" s="133"/>
      <c r="G39" s="133"/>
      <c r="H39" s="133"/>
      <c r="I39" s="133"/>
      <c r="J39" s="133"/>
      <c r="K39" s="21"/>
      <c r="L39" s="5"/>
      <c r="M39" s="5"/>
      <c r="O39" s="92"/>
    </row>
    <row r="40" spans="1:13" ht="33" customHeight="1">
      <c r="A40" s="145"/>
      <c r="B40" s="147" t="s">
        <v>258</v>
      </c>
      <c r="C40" s="147"/>
      <c r="D40" s="148" t="s">
        <v>259</v>
      </c>
      <c r="E40" s="148"/>
      <c r="F40" s="45" t="s">
        <v>260</v>
      </c>
      <c r="G40" s="44" t="s">
        <v>261</v>
      </c>
      <c r="H40" s="147" t="s">
        <v>257</v>
      </c>
      <c r="I40" s="147"/>
      <c r="J40" s="147"/>
      <c r="K40" s="21"/>
      <c r="L40" s="5"/>
      <c r="M40" s="5"/>
    </row>
    <row r="41" spans="1:13" ht="18.75">
      <c r="A41" s="145"/>
      <c r="B41" s="149" t="s">
        <v>114</v>
      </c>
      <c r="C41" s="149"/>
      <c r="D41" s="150" t="s">
        <v>117</v>
      </c>
      <c r="E41" s="150"/>
      <c r="F41" s="41">
        <v>902</v>
      </c>
      <c r="G41" s="42">
        <v>110</v>
      </c>
      <c r="H41" s="151">
        <f>G41*F41</f>
        <v>99220</v>
      </c>
      <c r="I41" s="151"/>
      <c r="J41" s="151"/>
      <c r="K41" s="21" t="s">
        <v>298</v>
      </c>
      <c r="L41" s="5"/>
      <c r="M41" s="5"/>
    </row>
    <row r="42" spans="1:13" ht="18.75" customHeight="1">
      <c r="A42" s="145"/>
      <c r="B42" s="149" t="s">
        <v>115</v>
      </c>
      <c r="C42" s="149"/>
      <c r="D42" s="150" t="s">
        <v>118</v>
      </c>
      <c r="E42" s="150"/>
      <c r="F42" s="41">
        <v>250</v>
      </c>
      <c r="G42" s="42">
        <v>8</v>
      </c>
      <c r="H42" s="151">
        <f>G42*F42</f>
        <v>2000</v>
      </c>
      <c r="I42" s="151"/>
      <c r="J42" s="151"/>
      <c r="K42" s="21" t="s">
        <v>298</v>
      </c>
      <c r="L42" s="5"/>
      <c r="M42" s="5"/>
    </row>
    <row r="43" spans="1:13" ht="18.75">
      <c r="A43" s="145"/>
      <c r="B43" s="149" t="s">
        <v>464</v>
      </c>
      <c r="C43" s="149"/>
      <c r="D43" s="150" t="s">
        <v>111</v>
      </c>
      <c r="E43" s="150"/>
      <c r="F43" s="41">
        <v>301</v>
      </c>
      <c r="G43" s="42">
        <v>30</v>
      </c>
      <c r="H43" s="151">
        <f>G43*F43</f>
        <v>9030</v>
      </c>
      <c r="I43" s="151"/>
      <c r="J43" s="151"/>
      <c r="K43" s="21" t="s">
        <v>298</v>
      </c>
      <c r="L43" s="5"/>
      <c r="M43" s="5"/>
    </row>
    <row r="44" spans="1:13" ht="16.5" customHeight="1">
      <c r="A44" s="145"/>
      <c r="B44" s="149" t="s">
        <v>116</v>
      </c>
      <c r="C44" s="149"/>
      <c r="D44" s="150" t="s">
        <v>117</v>
      </c>
      <c r="E44" s="150"/>
      <c r="F44" s="41">
        <v>0</v>
      </c>
      <c r="G44" s="42">
        <v>10</v>
      </c>
      <c r="H44" s="151">
        <f>G44*F44</f>
        <v>0</v>
      </c>
      <c r="I44" s="151"/>
      <c r="J44" s="151"/>
      <c r="K44" s="21" t="s">
        <v>298</v>
      </c>
      <c r="L44" s="5"/>
      <c r="M44" s="5"/>
    </row>
    <row r="45" spans="1:13" ht="18.75">
      <c r="A45" s="145"/>
      <c r="B45" s="149" t="s">
        <v>333</v>
      </c>
      <c r="C45" s="149"/>
      <c r="D45" s="150" t="s">
        <v>117</v>
      </c>
      <c r="E45" s="150"/>
      <c r="F45" s="41">
        <v>0</v>
      </c>
      <c r="G45" s="42">
        <v>20</v>
      </c>
      <c r="H45" s="151">
        <f>F45*G45</f>
        <v>0</v>
      </c>
      <c r="I45" s="151"/>
      <c r="J45" s="151"/>
      <c r="K45" s="21" t="s">
        <v>298</v>
      </c>
      <c r="L45" s="5"/>
      <c r="M45" s="5"/>
    </row>
    <row r="46" spans="1:13" ht="18.75">
      <c r="A46" s="145"/>
      <c r="B46" s="149" t="s">
        <v>267</v>
      </c>
      <c r="C46" s="149"/>
      <c r="D46" s="150" t="s">
        <v>111</v>
      </c>
      <c r="E46" s="150"/>
      <c r="F46" s="41">
        <v>0</v>
      </c>
      <c r="G46" s="42">
        <v>45</v>
      </c>
      <c r="H46" s="151">
        <f>G46*F46</f>
        <v>0</v>
      </c>
      <c r="I46" s="151"/>
      <c r="J46" s="151"/>
      <c r="K46" s="21" t="s">
        <v>298</v>
      </c>
      <c r="L46" s="5"/>
      <c r="M46" s="5"/>
    </row>
    <row r="47" spans="1:13" ht="18.75">
      <c r="A47" s="145"/>
      <c r="B47" s="149" t="s">
        <v>119</v>
      </c>
      <c r="C47" s="149"/>
      <c r="D47" s="150" t="s">
        <v>117</v>
      </c>
      <c r="E47" s="150"/>
      <c r="F47" s="41">
        <v>0</v>
      </c>
      <c r="G47" s="42">
        <v>70</v>
      </c>
      <c r="H47" s="151">
        <f>F47*70</f>
        <v>0</v>
      </c>
      <c r="I47" s="151"/>
      <c r="J47" s="151"/>
      <c r="K47" s="21" t="s">
        <v>298</v>
      </c>
      <c r="L47" s="5"/>
      <c r="M47" s="5"/>
    </row>
    <row r="48" spans="1:13" ht="18.75">
      <c r="A48" s="145"/>
      <c r="B48" s="149" t="s">
        <v>120</v>
      </c>
      <c r="C48" s="149"/>
      <c r="D48" s="150" t="s">
        <v>111</v>
      </c>
      <c r="E48" s="150"/>
      <c r="F48" s="41">
        <v>0</v>
      </c>
      <c r="G48" s="42">
        <v>70</v>
      </c>
      <c r="H48" s="151">
        <f>G48*F48</f>
        <v>0</v>
      </c>
      <c r="I48" s="151"/>
      <c r="J48" s="151"/>
      <c r="K48" s="21" t="s">
        <v>298</v>
      </c>
      <c r="L48" s="5"/>
      <c r="M48" s="5"/>
    </row>
    <row r="49" spans="1:13" ht="16.5" customHeight="1">
      <c r="A49" s="145"/>
      <c r="B49" s="149" t="s">
        <v>263</v>
      </c>
      <c r="C49" s="149"/>
      <c r="D49" s="150" t="s">
        <v>117</v>
      </c>
      <c r="E49" s="150"/>
      <c r="F49" s="41">
        <v>479</v>
      </c>
      <c r="G49" s="42">
        <v>45</v>
      </c>
      <c r="H49" s="151">
        <f>G49*F49</f>
        <v>21555</v>
      </c>
      <c r="I49" s="151"/>
      <c r="J49" s="151"/>
      <c r="K49" s="21" t="s">
        <v>298</v>
      </c>
      <c r="L49" s="5"/>
      <c r="M49" s="5"/>
    </row>
    <row r="50" spans="1:13" ht="18.75">
      <c r="A50" s="145"/>
      <c r="B50" s="149" t="s">
        <v>121</v>
      </c>
      <c r="C50" s="149"/>
      <c r="D50" s="150" t="s">
        <v>122</v>
      </c>
      <c r="E50" s="150"/>
      <c r="F50" s="41">
        <v>0</v>
      </c>
      <c r="G50" s="42">
        <v>30</v>
      </c>
      <c r="H50" s="151">
        <f>F50*30</f>
        <v>0</v>
      </c>
      <c r="I50" s="151"/>
      <c r="J50" s="151"/>
      <c r="K50" s="21" t="s">
        <v>298</v>
      </c>
      <c r="L50" s="5"/>
      <c r="M50" s="5"/>
    </row>
    <row r="51" spans="1:13" ht="18.75" customHeight="1">
      <c r="A51" s="145"/>
      <c r="B51" s="149" t="s">
        <v>334</v>
      </c>
      <c r="C51" s="149"/>
      <c r="D51" s="150" t="s">
        <v>117</v>
      </c>
      <c r="E51" s="150"/>
      <c r="F51" s="41">
        <v>0</v>
      </c>
      <c r="G51" s="42">
        <v>100</v>
      </c>
      <c r="H51" s="152">
        <f>F51*75</f>
        <v>0</v>
      </c>
      <c r="I51" s="152"/>
      <c r="J51" s="152"/>
      <c r="K51" s="21" t="s">
        <v>298</v>
      </c>
      <c r="L51" s="5"/>
      <c r="M51" s="5"/>
    </row>
    <row r="52" spans="1:13" ht="15.75" customHeight="1" hidden="1">
      <c r="A52" s="145"/>
      <c r="B52" s="149" t="s">
        <v>123</v>
      </c>
      <c r="C52" s="149"/>
      <c r="D52" s="150" t="s">
        <v>111</v>
      </c>
      <c r="E52" s="150"/>
      <c r="F52" s="41"/>
      <c r="G52" s="42"/>
      <c r="H52" s="151"/>
      <c r="I52" s="151"/>
      <c r="J52" s="151"/>
      <c r="K52" s="21"/>
      <c r="L52" s="5"/>
      <c r="M52" s="5"/>
    </row>
    <row r="53" spans="1:13" ht="16.5" customHeight="1">
      <c r="A53" s="145"/>
      <c r="B53" s="149" t="s">
        <v>124</v>
      </c>
      <c r="C53" s="149"/>
      <c r="D53" s="150" t="s">
        <v>111</v>
      </c>
      <c r="E53" s="150"/>
      <c r="F53" s="41">
        <v>475</v>
      </c>
      <c r="G53" s="42">
        <v>20</v>
      </c>
      <c r="H53" s="151">
        <f aca="true" t="shared" si="0" ref="H53:H63">G53*F53</f>
        <v>9500</v>
      </c>
      <c r="I53" s="151"/>
      <c r="J53" s="151"/>
      <c r="K53" s="21" t="s">
        <v>298</v>
      </c>
      <c r="L53" s="5"/>
      <c r="M53" s="5"/>
    </row>
    <row r="54" spans="1:13" ht="18.75" customHeight="1">
      <c r="A54" s="145"/>
      <c r="B54" s="149" t="s">
        <v>265</v>
      </c>
      <c r="C54" s="149"/>
      <c r="D54" s="150" t="s">
        <v>111</v>
      </c>
      <c r="E54" s="150"/>
      <c r="F54" s="41">
        <v>250</v>
      </c>
      <c r="G54" s="42">
        <v>15</v>
      </c>
      <c r="H54" s="151">
        <f t="shared" si="0"/>
        <v>3750</v>
      </c>
      <c r="I54" s="151"/>
      <c r="J54" s="151"/>
      <c r="K54" s="21" t="s">
        <v>298</v>
      </c>
      <c r="L54" s="5"/>
      <c r="M54" s="5"/>
    </row>
    <row r="55" spans="1:13" ht="18.75">
      <c r="A55" s="145"/>
      <c r="B55" s="149" t="s">
        <v>335</v>
      </c>
      <c r="C55" s="149"/>
      <c r="D55" s="150" t="s">
        <v>111</v>
      </c>
      <c r="E55" s="150"/>
      <c r="F55" s="41">
        <v>420</v>
      </c>
      <c r="G55" s="42">
        <v>5</v>
      </c>
      <c r="H55" s="151">
        <f t="shared" si="0"/>
        <v>2100</v>
      </c>
      <c r="I55" s="151"/>
      <c r="J55" s="151"/>
      <c r="K55" s="21" t="s">
        <v>298</v>
      </c>
      <c r="L55" s="5"/>
      <c r="M55" s="5"/>
    </row>
    <row r="56" spans="1:13" ht="18.75">
      <c r="A56" s="145"/>
      <c r="B56" s="149" t="s">
        <v>262</v>
      </c>
      <c r="C56" s="149"/>
      <c r="D56" s="150" t="s">
        <v>111</v>
      </c>
      <c r="E56" s="150"/>
      <c r="F56" s="41">
        <v>250</v>
      </c>
      <c r="G56" s="42">
        <v>20</v>
      </c>
      <c r="H56" s="151">
        <f t="shared" si="0"/>
        <v>5000</v>
      </c>
      <c r="I56" s="151"/>
      <c r="J56" s="151"/>
      <c r="K56" s="21" t="s">
        <v>298</v>
      </c>
      <c r="L56" s="5"/>
      <c r="M56" s="5"/>
    </row>
    <row r="57" spans="1:13" ht="18.75">
      <c r="A57" s="145"/>
      <c r="B57" s="149" t="s">
        <v>23</v>
      </c>
      <c r="C57" s="149"/>
      <c r="D57" s="150" t="s">
        <v>111</v>
      </c>
      <c r="E57" s="150"/>
      <c r="F57" s="41">
        <v>250</v>
      </c>
      <c r="G57" s="42">
        <v>15</v>
      </c>
      <c r="H57" s="151">
        <f>G57*F57</f>
        <v>3750</v>
      </c>
      <c r="I57" s="151"/>
      <c r="J57" s="151"/>
      <c r="K57" s="21" t="s">
        <v>298</v>
      </c>
      <c r="L57" s="5"/>
      <c r="M57" s="5"/>
    </row>
    <row r="58" spans="1:13" ht="18.75">
      <c r="A58" s="145"/>
      <c r="B58" s="149" t="s">
        <v>462</v>
      </c>
      <c r="C58" s="149"/>
      <c r="D58" s="150" t="s">
        <v>111</v>
      </c>
      <c r="E58" s="150"/>
      <c r="F58" s="41">
        <v>1005</v>
      </c>
      <c r="G58" s="42">
        <v>10</v>
      </c>
      <c r="H58" s="153">
        <f>G58*F58</f>
        <v>10050</v>
      </c>
      <c r="I58" s="154"/>
      <c r="K58" s="21" t="s">
        <v>298</v>
      </c>
      <c r="L58" s="5"/>
      <c r="M58" s="5"/>
    </row>
    <row r="59" spans="1:13" ht="18.75">
      <c r="A59" s="145"/>
      <c r="B59" s="149" t="s">
        <v>125</v>
      </c>
      <c r="C59" s="149"/>
      <c r="D59" s="150" t="s">
        <v>111</v>
      </c>
      <c r="E59" s="150"/>
      <c r="F59" s="41">
        <v>322</v>
      </c>
      <c r="G59" s="42">
        <v>65</v>
      </c>
      <c r="H59" s="151">
        <f>F59*G59</f>
        <v>20930</v>
      </c>
      <c r="I59" s="151"/>
      <c r="J59" s="151"/>
      <c r="K59" s="21" t="s">
        <v>298</v>
      </c>
      <c r="L59" s="5"/>
      <c r="M59" s="5"/>
    </row>
    <row r="60" spans="1:13" ht="18.75">
      <c r="A60" s="145"/>
      <c r="B60" s="149" t="s">
        <v>461</v>
      </c>
      <c r="C60" s="149"/>
      <c r="D60" s="150" t="s">
        <v>111</v>
      </c>
      <c r="E60" s="150"/>
      <c r="F60" s="41">
        <v>375</v>
      </c>
      <c r="G60" s="42">
        <v>35</v>
      </c>
      <c r="H60" s="151">
        <f t="shared" si="0"/>
        <v>13125</v>
      </c>
      <c r="I60" s="151"/>
      <c r="J60" s="151"/>
      <c r="K60" s="21" t="s">
        <v>298</v>
      </c>
      <c r="L60" s="5"/>
      <c r="M60" s="5"/>
    </row>
    <row r="61" spans="1:13" ht="18.75">
      <c r="A61" s="145"/>
      <c r="B61" s="149" t="s">
        <v>126</v>
      </c>
      <c r="C61" s="149"/>
      <c r="D61" s="150" t="s">
        <v>111</v>
      </c>
      <c r="E61" s="150"/>
      <c r="F61" s="41">
        <v>475</v>
      </c>
      <c r="G61" s="42">
        <v>5</v>
      </c>
      <c r="H61" s="152">
        <f>G61*F61</f>
        <v>2375</v>
      </c>
      <c r="I61" s="152"/>
      <c r="J61" s="152"/>
      <c r="K61" s="21" t="s">
        <v>298</v>
      </c>
      <c r="L61" s="5"/>
      <c r="M61" s="5"/>
    </row>
    <row r="62" spans="1:13" ht="18.75">
      <c r="A62" s="145"/>
      <c r="B62" s="149" t="s">
        <v>127</v>
      </c>
      <c r="C62" s="149"/>
      <c r="D62" s="150" t="s">
        <v>111</v>
      </c>
      <c r="E62" s="150"/>
      <c r="F62" s="41">
        <v>0</v>
      </c>
      <c r="G62" s="42">
        <v>8</v>
      </c>
      <c r="H62" s="151">
        <f t="shared" si="0"/>
        <v>0</v>
      </c>
      <c r="I62" s="151"/>
      <c r="J62" s="151"/>
      <c r="K62" s="21" t="s">
        <v>298</v>
      </c>
      <c r="L62" s="5"/>
      <c r="M62" s="5"/>
    </row>
    <row r="63" spans="1:13" ht="18.75">
      <c r="A63" s="145"/>
      <c r="B63" s="149" t="s">
        <v>465</v>
      </c>
      <c r="C63" s="149"/>
      <c r="D63" s="150" t="s">
        <v>111</v>
      </c>
      <c r="E63" s="150"/>
      <c r="F63" s="41">
        <v>0</v>
      </c>
      <c r="G63" s="42">
        <v>5</v>
      </c>
      <c r="H63" s="151">
        <f t="shared" si="0"/>
        <v>0</v>
      </c>
      <c r="I63" s="151"/>
      <c r="J63" s="151"/>
      <c r="K63" s="21" t="s">
        <v>298</v>
      </c>
      <c r="L63" s="5"/>
      <c r="M63" s="5"/>
    </row>
    <row r="64" spans="1:13" ht="18.75">
      <c r="A64" s="145"/>
      <c r="B64" s="149" t="s">
        <v>466</v>
      </c>
      <c r="C64" s="149"/>
      <c r="D64" s="150" t="s">
        <v>111</v>
      </c>
      <c r="E64" s="150"/>
      <c r="F64" s="41">
        <v>0</v>
      </c>
      <c r="G64" s="42">
        <v>25</v>
      </c>
      <c r="H64" s="151">
        <f>G64*F64</f>
        <v>0</v>
      </c>
      <c r="I64" s="151"/>
      <c r="J64" s="151"/>
      <c r="K64" s="21" t="s">
        <v>298</v>
      </c>
      <c r="L64" s="5"/>
      <c r="M64" s="5"/>
    </row>
    <row r="65" spans="1:13" ht="18.75">
      <c r="A65" s="145"/>
      <c r="B65" s="149" t="s">
        <v>336</v>
      </c>
      <c r="C65" s="149"/>
      <c r="D65" s="150" t="s">
        <v>111</v>
      </c>
      <c r="E65" s="150"/>
      <c r="F65" s="41">
        <v>174</v>
      </c>
      <c r="G65" s="42">
        <v>25</v>
      </c>
      <c r="H65" s="151">
        <f>G65*F65</f>
        <v>4350</v>
      </c>
      <c r="I65" s="151"/>
      <c r="J65" s="151"/>
      <c r="K65" s="21" t="s">
        <v>298</v>
      </c>
      <c r="L65" s="5"/>
      <c r="M65" s="5"/>
    </row>
    <row r="66" spans="1:13" ht="16.5" customHeight="1">
      <c r="A66" s="145"/>
      <c r="B66" s="149" t="s">
        <v>128</v>
      </c>
      <c r="C66" s="149"/>
      <c r="D66" s="150" t="s">
        <v>111</v>
      </c>
      <c r="E66" s="150"/>
      <c r="F66" s="41">
        <v>142</v>
      </c>
      <c r="G66" s="42">
        <v>45</v>
      </c>
      <c r="H66" s="151">
        <f>F66*G66</f>
        <v>6390</v>
      </c>
      <c r="I66" s="151"/>
      <c r="J66" s="151"/>
      <c r="K66" s="21" t="s">
        <v>298</v>
      </c>
      <c r="L66" s="5"/>
      <c r="M66" s="5"/>
    </row>
    <row r="67" spans="1:13" ht="18.75">
      <c r="A67" s="145"/>
      <c r="B67" s="149" t="s">
        <v>266</v>
      </c>
      <c r="C67" s="149"/>
      <c r="D67" s="150" t="s">
        <v>111</v>
      </c>
      <c r="E67" s="150"/>
      <c r="F67" s="41">
        <v>32</v>
      </c>
      <c r="G67" s="42">
        <v>180</v>
      </c>
      <c r="H67" s="151">
        <f>G67*F67</f>
        <v>5760</v>
      </c>
      <c r="I67" s="151"/>
      <c r="J67" s="151"/>
      <c r="K67" s="21" t="s">
        <v>298</v>
      </c>
      <c r="L67" s="5"/>
      <c r="M67" s="5"/>
    </row>
    <row r="68" spans="1:13" ht="18.75">
      <c r="A68" s="145"/>
      <c r="B68" s="149" t="s">
        <v>129</v>
      </c>
      <c r="C68" s="149"/>
      <c r="D68" s="150" t="s">
        <v>111</v>
      </c>
      <c r="E68" s="150"/>
      <c r="F68" s="41">
        <v>60</v>
      </c>
      <c r="G68" s="42">
        <v>45</v>
      </c>
      <c r="H68" s="151">
        <f>F68*G68</f>
        <v>2700</v>
      </c>
      <c r="I68" s="151"/>
      <c r="J68" s="151"/>
      <c r="K68" s="21" t="s">
        <v>298</v>
      </c>
      <c r="L68" s="5"/>
      <c r="M68" s="5"/>
    </row>
    <row r="69" spans="1:13" ht="18.75">
      <c r="A69" s="145"/>
      <c r="B69" s="149" t="s">
        <v>22</v>
      </c>
      <c r="C69" s="149"/>
      <c r="D69" s="150" t="s">
        <v>111</v>
      </c>
      <c r="E69" s="150"/>
      <c r="F69" s="41">
        <v>61</v>
      </c>
      <c r="G69" s="42">
        <v>10</v>
      </c>
      <c r="H69" s="151">
        <f>G69*F69</f>
        <v>610</v>
      </c>
      <c r="I69" s="151"/>
      <c r="J69" s="151"/>
      <c r="K69" s="21" t="s">
        <v>298</v>
      </c>
      <c r="L69" s="5"/>
      <c r="M69" s="5"/>
    </row>
    <row r="70" spans="1:13" ht="18.75" customHeight="1">
      <c r="A70" s="145"/>
      <c r="B70" s="149" t="s">
        <v>15</v>
      </c>
      <c r="C70" s="149"/>
      <c r="D70" s="150" t="s">
        <v>111</v>
      </c>
      <c r="E70" s="150"/>
      <c r="F70" s="41">
        <v>1066</v>
      </c>
      <c r="G70" s="42">
        <v>8</v>
      </c>
      <c r="H70" s="151">
        <f>F70*G70</f>
        <v>8528</v>
      </c>
      <c r="I70" s="151"/>
      <c r="J70" s="151"/>
      <c r="K70" s="21" t="s">
        <v>298</v>
      </c>
      <c r="L70" s="5"/>
      <c r="M70" s="5"/>
    </row>
    <row r="71" spans="1:13" ht="18.75" customHeight="1">
      <c r="A71" s="145"/>
      <c r="B71" s="149" t="s">
        <v>130</v>
      </c>
      <c r="C71" s="149"/>
      <c r="D71" s="150" t="s">
        <v>111</v>
      </c>
      <c r="E71" s="150"/>
      <c r="F71" s="41">
        <v>0</v>
      </c>
      <c r="G71" s="42">
        <v>28</v>
      </c>
      <c r="H71" s="151">
        <f>G71*F71</f>
        <v>0</v>
      </c>
      <c r="I71" s="151"/>
      <c r="J71" s="151"/>
      <c r="K71" s="21" t="s">
        <v>298</v>
      </c>
      <c r="L71" s="5"/>
      <c r="M71" s="5"/>
    </row>
    <row r="72" spans="1:14" ht="19.5" customHeight="1">
      <c r="A72" s="145"/>
      <c r="B72" s="149" t="s">
        <v>21</v>
      </c>
      <c r="C72" s="149"/>
      <c r="D72" s="150" t="s">
        <v>111</v>
      </c>
      <c r="E72" s="150"/>
      <c r="F72" s="41">
        <v>0</v>
      </c>
      <c r="G72" s="42">
        <v>20</v>
      </c>
      <c r="H72" s="151">
        <f>F72*G72</f>
        <v>0</v>
      </c>
      <c r="I72" s="151"/>
      <c r="J72" s="151"/>
      <c r="K72" s="21" t="s">
        <v>298</v>
      </c>
      <c r="L72" s="5"/>
      <c r="M72" s="5"/>
      <c r="N72" t="s">
        <v>640</v>
      </c>
    </row>
    <row r="73" spans="1:13" ht="18.75">
      <c r="A73" s="145"/>
      <c r="B73" s="47" t="s">
        <v>16</v>
      </c>
      <c r="C73" s="48"/>
      <c r="D73" s="150" t="s">
        <v>111</v>
      </c>
      <c r="E73" s="150"/>
      <c r="F73" s="41">
        <v>0</v>
      </c>
      <c r="G73" s="42">
        <v>4</v>
      </c>
      <c r="H73" s="151">
        <f>G73*F73</f>
        <v>0</v>
      </c>
      <c r="I73" s="151"/>
      <c r="J73" s="151"/>
      <c r="K73" s="21" t="s">
        <v>298</v>
      </c>
      <c r="L73" s="5"/>
      <c r="M73" s="5"/>
    </row>
    <row r="74" spans="1:13" ht="17.25" customHeight="1">
      <c r="A74" s="145"/>
      <c r="B74" s="149" t="s">
        <v>131</v>
      </c>
      <c r="C74" s="149"/>
      <c r="D74" s="150" t="s">
        <v>111</v>
      </c>
      <c r="E74" s="150"/>
      <c r="F74" s="41">
        <v>98</v>
      </c>
      <c r="G74" s="42">
        <v>180</v>
      </c>
      <c r="H74" s="151">
        <f>F74*G74</f>
        <v>17640</v>
      </c>
      <c r="I74" s="151"/>
      <c r="J74" s="151"/>
      <c r="K74" s="21" t="s">
        <v>298</v>
      </c>
      <c r="L74" s="5"/>
      <c r="M74" s="5"/>
    </row>
    <row r="75" spans="1:13" ht="17.25" customHeight="1">
      <c r="A75" s="145"/>
      <c r="B75" s="149" t="s">
        <v>17</v>
      </c>
      <c r="C75" s="149"/>
      <c r="D75" s="150" t="s">
        <v>111</v>
      </c>
      <c r="E75" s="150"/>
      <c r="F75" s="41">
        <v>32</v>
      </c>
      <c r="G75" s="42">
        <v>120</v>
      </c>
      <c r="H75" s="151">
        <f>F75*G75</f>
        <v>3840</v>
      </c>
      <c r="I75" s="151"/>
      <c r="J75" s="151"/>
      <c r="K75" s="21" t="s">
        <v>298</v>
      </c>
      <c r="L75" s="5"/>
      <c r="M75" s="5"/>
    </row>
    <row r="76" spans="1:13" ht="18.75">
      <c r="A76" s="145"/>
      <c r="B76" s="149" t="s">
        <v>132</v>
      </c>
      <c r="C76" s="149"/>
      <c r="D76" s="150" t="s">
        <v>117</v>
      </c>
      <c r="E76" s="150"/>
      <c r="F76" s="41">
        <v>199</v>
      </c>
      <c r="G76" s="42">
        <v>5</v>
      </c>
      <c r="H76" s="151">
        <f>G76*F76</f>
        <v>995</v>
      </c>
      <c r="I76" s="151"/>
      <c r="J76" s="151"/>
      <c r="K76" s="21" t="s">
        <v>298</v>
      </c>
      <c r="L76" s="5"/>
      <c r="M76" s="5"/>
    </row>
    <row r="77" spans="1:14" ht="18.75">
      <c r="A77" s="145"/>
      <c r="B77" s="149" t="s">
        <v>20</v>
      </c>
      <c r="C77" s="149"/>
      <c r="D77" s="150" t="s">
        <v>117</v>
      </c>
      <c r="E77" s="150"/>
      <c r="F77" s="41">
        <v>0</v>
      </c>
      <c r="G77" s="42">
        <v>25</v>
      </c>
      <c r="H77" s="151">
        <f>F77*25</f>
        <v>0</v>
      </c>
      <c r="I77" s="151"/>
      <c r="J77" s="151"/>
      <c r="K77" s="21" t="s">
        <v>298</v>
      </c>
      <c r="L77" s="5"/>
      <c r="M77" s="5"/>
      <c r="N77" t="s">
        <v>641</v>
      </c>
    </row>
    <row r="78" spans="1:13" ht="18.75">
      <c r="A78" s="145"/>
      <c r="B78" s="149" t="s">
        <v>337</v>
      </c>
      <c r="C78" s="149"/>
      <c r="D78" s="150" t="s">
        <v>111</v>
      </c>
      <c r="E78" s="150"/>
      <c r="F78" s="41">
        <v>0</v>
      </c>
      <c r="G78" s="42">
        <v>80</v>
      </c>
      <c r="H78" s="151">
        <f>F78*80</f>
        <v>0</v>
      </c>
      <c r="I78" s="151"/>
      <c r="J78" s="151"/>
      <c r="K78" s="21" t="s">
        <v>298</v>
      </c>
      <c r="L78" s="5"/>
      <c r="M78" s="5"/>
    </row>
    <row r="79" spans="1:13" ht="15" customHeight="1">
      <c r="A79" s="145"/>
      <c r="B79" s="149" t="s">
        <v>338</v>
      </c>
      <c r="C79" s="149"/>
      <c r="D79" s="150" t="s">
        <v>111</v>
      </c>
      <c r="E79" s="150"/>
      <c r="F79" s="41">
        <v>20</v>
      </c>
      <c r="G79" s="42">
        <v>350</v>
      </c>
      <c r="H79" s="151">
        <f>F79*G79</f>
        <v>7000</v>
      </c>
      <c r="I79" s="151"/>
      <c r="J79" s="151"/>
      <c r="K79" s="21" t="s">
        <v>298</v>
      </c>
      <c r="L79" s="5"/>
      <c r="M79" s="5"/>
    </row>
    <row r="80" spans="1:13" ht="18.75">
      <c r="A80" s="145"/>
      <c r="B80" s="149" t="s">
        <v>19</v>
      </c>
      <c r="C80" s="149"/>
      <c r="D80" s="150" t="s">
        <v>117</v>
      </c>
      <c r="E80" s="150"/>
      <c r="F80" s="41">
        <v>200</v>
      </c>
      <c r="G80" s="42">
        <v>25</v>
      </c>
      <c r="H80" s="151">
        <f aca="true" t="shared" si="1" ref="H80:H85">G80*F80</f>
        <v>5000</v>
      </c>
      <c r="I80" s="151"/>
      <c r="J80" s="151"/>
      <c r="K80" s="21" t="s">
        <v>298</v>
      </c>
      <c r="L80" s="5"/>
      <c r="M80" s="5"/>
    </row>
    <row r="81" spans="1:13" ht="18.75">
      <c r="A81" s="145"/>
      <c r="B81" s="149" t="s">
        <v>463</v>
      </c>
      <c r="C81" s="149"/>
      <c r="D81" s="150" t="s">
        <v>111</v>
      </c>
      <c r="E81" s="150"/>
      <c r="F81" s="41">
        <v>1125</v>
      </c>
      <c r="G81" s="42">
        <v>5</v>
      </c>
      <c r="H81" s="151">
        <f t="shared" si="1"/>
        <v>5625</v>
      </c>
      <c r="I81" s="151"/>
      <c r="J81" s="151"/>
      <c r="K81" s="21" t="s">
        <v>298</v>
      </c>
      <c r="L81" s="5"/>
      <c r="M81" s="5"/>
    </row>
    <row r="82" spans="1:13" ht="18.75">
      <c r="A82" s="145"/>
      <c r="B82" s="149" t="s">
        <v>264</v>
      </c>
      <c r="C82" s="149"/>
      <c r="D82" s="150" t="s">
        <v>111</v>
      </c>
      <c r="E82" s="150"/>
      <c r="F82" s="41">
        <v>0</v>
      </c>
      <c r="G82" s="42">
        <v>25</v>
      </c>
      <c r="H82" s="151">
        <f t="shared" si="1"/>
        <v>0</v>
      </c>
      <c r="I82" s="151"/>
      <c r="J82" s="151"/>
      <c r="K82" s="21" t="s">
        <v>298</v>
      </c>
      <c r="L82" s="5"/>
      <c r="M82" s="5"/>
    </row>
    <row r="83" spans="1:13" ht="18.75">
      <c r="A83" s="145"/>
      <c r="B83" s="131" t="s">
        <v>133</v>
      </c>
      <c r="C83" s="131"/>
      <c r="D83" s="150" t="s">
        <v>122</v>
      </c>
      <c r="E83" s="150"/>
      <c r="F83" s="41">
        <v>0</v>
      </c>
      <c r="G83" s="42">
        <v>15</v>
      </c>
      <c r="H83" s="151">
        <f t="shared" si="1"/>
        <v>0</v>
      </c>
      <c r="I83" s="151"/>
      <c r="J83" s="151"/>
      <c r="K83" s="21" t="s">
        <v>298</v>
      </c>
      <c r="L83" s="5"/>
      <c r="M83" s="5"/>
    </row>
    <row r="84" spans="1:13" ht="18.75">
      <c r="A84" s="145"/>
      <c r="B84" s="149" t="s">
        <v>18</v>
      </c>
      <c r="C84" s="149"/>
      <c r="D84" s="155" t="s">
        <v>111</v>
      </c>
      <c r="E84" s="156"/>
      <c r="F84" s="41">
        <v>0</v>
      </c>
      <c r="G84" s="42">
        <v>20</v>
      </c>
      <c r="H84" s="157">
        <f t="shared" si="1"/>
        <v>0</v>
      </c>
      <c r="I84" s="158"/>
      <c r="J84" s="43"/>
      <c r="K84" s="21" t="s">
        <v>298</v>
      </c>
      <c r="L84" s="5"/>
      <c r="M84" s="5"/>
    </row>
    <row r="85" spans="1:14" ht="16.5" customHeight="1">
      <c r="A85" s="145"/>
      <c r="B85" s="159" t="s">
        <v>339</v>
      </c>
      <c r="C85" s="160"/>
      <c r="D85" s="155" t="s">
        <v>111</v>
      </c>
      <c r="E85" s="156"/>
      <c r="F85" s="41">
        <v>0</v>
      </c>
      <c r="G85" s="41">
        <v>180</v>
      </c>
      <c r="H85" s="157">
        <f t="shared" si="1"/>
        <v>0</v>
      </c>
      <c r="I85" s="158"/>
      <c r="J85" s="43">
        <f>SUM(H85)</f>
        <v>0</v>
      </c>
      <c r="K85" s="21" t="s">
        <v>298</v>
      </c>
      <c r="L85" s="5"/>
      <c r="M85" s="5"/>
      <c r="N85" t="s">
        <v>642</v>
      </c>
    </row>
    <row r="86" spans="1:14" ht="16.5" customHeight="1">
      <c r="A86" s="145"/>
      <c r="B86" s="161" t="s">
        <v>113</v>
      </c>
      <c r="C86" s="161"/>
      <c r="D86" s="162"/>
      <c r="E86" s="162"/>
      <c r="F86" s="50"/>
      <c r="G86" s="50"/>
      <c r="H86" s="163">
        <f>SUM(H41:J85)</f>
        <v>270823</v>
      </c>
      <c r="I86" s="163"/>
      <c r="J86" s="163"/>
      <c r="K86" s="16">
        <f>H86</f>
        <v>270823</v>
      </c>
      <c r="L86" s="13"/>
      <c r="M86" s="14"/>
      <c r="N86" t="s">
        <v>643</v>
      </c>
    </row>
    <row r="87" spans="1:13" ht="19.5" customHeight="1">
      <c r="A87" s="145"/>
      <c r="B87" s="133" t="s">
        <v>234</v>
      </c>
      <c r="C87" s="133"/>
      <c r="D87" s="133"/>
      <c r="E87" s="133"/>
      <c r="F87" s="133"/>
      <c r="G87" s="133"/>
      <c r="H87" s="133"/>
      <c r="I87" s="133"/>
      <c r="J87" s="133"/>
      <c r="K87" s="21"/>
      <c r="L87" s="5"/>
      <c r="M87" s="5"/>
    </row>
    <row r="88" spans="1:13" ht="18.75" customHeight="1">
      <c r="A88" s="145"/>
      <c r="B88" s="164" t="s">
        <v>258</v>
      </c>
      <c r="C88" s="164"/>
      <c r="D88" s="164" t="s">
        <v>259</v>
      </c>
      <c r="E88" s="164"/>
      <c r="F88" s="51" t="s">
        <v>260</v>
      </c>
      <c r="G88" s="36" t="s">
        <v>261</v>
      </c>
      <c r="H88" s="164" t="s">
        <v>257</v>
      </c>
      <c r="I88" s="164"/>
      <c r="J88" s="164"/>
      <c r="K88" s="21"/>
      <c r="L88" s="5"/>
      <c r="M88" s="5"/>
    </row>
    <row r="89" spans="1:13" ht="18.75">
      <c r="A89" s="145"/>
      <c r="B89" s="131" t="s">
        <v>134</v>
      </c>
      <c r="C89" s="131"/>
      <c r="D89" s="150" t="s">
        <v>111</v>
      </c>
      <c r="E89" s="150"/>
      <c r="F89" s="41">
        <v>0</v>
      </c>
      <c r="G89" s="42">
        <v>110</v>
      </c>
      <c r="H89" s="151">
        <f aca="true" t="shared" si="2" ref="H89:H138">F89*G89</f>
        <v>0</v>
      </c>
      <c r="I89" s="151"/>
      <c r="J89" s="151"/>
      <c r="K89" s="21" t="s">
        <v>300</v>
      </c>
      <c r="L89" s="5"/>
      <c r="M89" s="5"/>
    </row>
    <row r="90" spans="1:13" ht="18.75">
      <c r="A90" s="145"/>
      <c r="B90" s="131" t="s">
        <v>135</v>
      </c>
      <c r="C90" s="131"/>
      <c r="D90" s="150" t="s">
        <v>111</v>
      </c>
      <c r="E90" s="150"/>
      <c r="F90" s="41">
        <v>0</v>
      </c>
      <c r="G90" s="42">
        <v>145</v>
      </c>
      <c r="H90" s="151">
        <f t="shared" si="2"/>
        <v>0</v>
      </c>
      <c r="I90" s="151"/>
      <c r="J90" s="151"/>
      <c r="K90" s="21" t="s">
        <v>300</v>
      </c>
      <c r="L90" s="5"/>
      <c r="M90" s="5"/>
    </row>
    <row r="91" spans="1:13" ht="18.75">
      <c r="A91" s="145"/>
      <c r="B91" s="131" t="s">
        <v>136</v>
      </c>
      <c r="C91" s="131"/>
      <c r="D91" s="150" t="s">
        <v>111</v>
      </c>
      <c r="E91" s="150"/>
      <c r="F91" s="41">
        <v>0</v>
      </c>
      <c r="G91" s="42">
        <v>90</v>
      </c>
      <c r="H91" s="151">
        <f t="shared" si="2"/>
        <v>0</v>
      </c>
      <c r="I91" s="151"/>
      <c r="J91" s="151"/>
      <c r="K91" s="21" t="s">
        <v>300</v>
      </c>
      <c r="L91" s="5"/>
      <c r="M91" s="5"/>
    </row>
    <row r="92" spans="1:13" ht="18.75">
      <c r="A92" s="145"/>
      <c r="B92" s="131" t="s">
        <v>137</v>
      </c>
      <c r="C92" s="131"/>
      <c r="D92" s="150" t="s">
        <v>111</v>
      </c>
      <c r="E92" s="150"/>
      <c r="F92" s="41">
        <v>50</v>
      </c>
      <c r="G92" s="42">
        <v>70</v>
      </c>
      <c r="H92" s="151">
        <f>F92*G92</f>
        <v>3500</v>
      </c>
      <c r="I92" s="151"/>
      <c r="J92" s="151"/>
      <c r="K92" s="21" t="s">
        <v>300</v>
      </c>
      <c r="L92" s="5"/>
      <c r="M92" s="5"/>
    </row>
    <row r="93" spans="1:13" ht="18.75">
      <c r="A93" s="145"/>
      <c r="B93" s="125" t="s">
        <v>468</v>
      </c>
      <c r="C93" s="127"/>
      <c r="D93" s="155" t="s">
        <v>111</v>
      </c>
      <c r="E93" s="156"/>
      <c r="F93" s="41">
        <v>0</v>
      </c>
      <c r="G93" s="42">
        <v>90</v>
      </c>
      <c r="H93" s="157">
        <f>G93*F93</f>
        <v>0</v>
      </c>
      <c r="I93" s="158"/>
      <c r="J93" s="43"/>
      <c r="K93" s="21" t="s">
        <v>300</v>
      </c>
      <c r="L93" s="5"/>
      <c r="M93" s="5"/>
    </row>
    <row r="94" spans="1:13" ht="18.75">
      <c r="A94" s="145"/>
      <c r="B94" s="125" t="s">
        <v>340</v>
      </c>
      <c r="C94" s="127"/>
      <c r="D94" s="155" t="s">
        <v>111</v>
      </c>
      <c r="E94" s="156"/>
      <c r="F94" s="41">
        <v>0</v>
      </c>
      <c r="G94" s="42">
        <v>200</v>
      </c>
      <c r="H94" s="157">
        <f>G94*F94</f>
        <v>0</v>
      </c>
      <c r="I94" s="158"/>
      <c r="J94" s="43"/>
      <c r="K94" s="21" t="s">
        <v>300</v>
      </c>
      <c r="L94" s="5"/>
      <c r="M94" s="5"/>
    </row>
    <row r="95" spans="1:13" ht="18.75">
      <c r="A95" s="145"/>
      <c r="B95" s="131" t="s">
        <v>138</v>
      </c>
      <c r="C95" s="131"/>
      <c r="D95" s="150" t="s">
        <v>111</v>
      </c>
      <c r="E95" s="150"/>
      <c r="F95" s="41">
        <v>0</v>
      </c>
      <c r="G95" s="42">
        <v>35</v>
      </c>
      <c r="H95" s="151">
        <f t="shared" si="2"/>
        <v>0</v>
      </c>
      <c r="I95" s="151"/>
      <c r="J95" s="151"/>
      <c r="K95" s="21" t="s">
        <v>300</v>
      </c>
      <c r="L95" s="5"/>
      <c r="M95" s="5"/>
    </row>
    <row r="96" spans="1:13" ht="18.75">
      <c r="A96" s="145"/>
      <c r="B96" s="131" t="s">
        <v>139</v>
      </c>
      <c r="C96" s="131"/>
      <c r="D96" s="150" t="s">
        <v>111</v>
      </c>
      <c r="E96" s="150"/>
      <c r="F96" s="41">
        <v>0</v>
      </c>
      <c r="G96" s="42">
        <v>180</v>
      </c>
      <c r="H96" s="151">
        <f t="shared" si="2"/>
        <v>0</v>
      </c>
      <c r="I96" s="151"/>
      <c r="J96" s="151"/>
      <c r="K96" s="21" t="s">
        <v>300</v>
      </c>
      <c r="L96" s="5"/>
      <c r="M96" s="5"/>
    </row>
    <row r="97" spans="1:13" ht="18.75">
      <c r="A97" s="145"/>
      <c r="B97" s="131" t="s">
        <v>140</v>
      </c>
      <c r="C97" s="131"/>
      <c r="D97" s="150" t="s">
        <v>111</v>
      </c>
      <c r="E97" s="150"/>
      <c r="F97" s="41">
        <v>138</v>
      </c>
      <c r="G97" s="42">
        <v>60</v>
      </c>
      <c r="H97" s="151">
        <f t="shared" si="2"/>
        <v>8280</v>
      </c>
      <c r="I97" s="151"/>
      <c r="J97" s="151"/>
      <c r="K97" s="21" t="s">
        <v>300</v>
      </c>
      <c r="L97" s="5"/>
      <c r="M97" s="5"/>
    </row>
    <row r="98" spans="1:13" ht="18.75">
      <c r="A98" s="145"/>
      <c r="B98" s="131" t="s">
        <v>341</v>
      </c>
      <c r="C98" s="131"/>
      <c r="D98" s="150" t="s">
        <v>111</v>
      </c>
      <c r="E98" s="150"/>
      <c r="F98" s="41">
        <v>525</v>
      </c>
      <c r="G98" s="42">
        <v>55</v>
      </c>
      <c r="H98" s="151">
        <f t="shared" si="2"/>
        <v>28875</v>
      </c>
      <c r="I98" s="151"/>
      <c r="J98" s="151"/>
      <c r="K98" s="21" t="s">
        <v>300</v>
      </c>
      <c r="L98" s="5"/>
      <c r="M98" s="5"/>
    </row>
    <row r="99" spans="1:13" ht="18.75">
      <c r="A99" s="145"/>
      <c r="B99" s="125" t="s">
        <v>24</v>
      </c>
      <c r="C99" s="127"/>
      <c r="D99" s="155" t="s">
        <v>111</v>
      </c>
      <c r="E99" s="156"/>
      <c r="F99" s="41">
        <v>151</v>
      </c>
      <c r="G99" s="42">
        <v>110</v>
      </c>
      <c r="H99" s="157">
        <f>G99*F99</f>
        <v>16610</v>
      </c>
      <c r="I99" s="158"/>
      <c r="J99" s="43"/>
      <c r="K99" s="21" t="s">
        <v>300</v>
      </c>
      <c r="L99" s="5"/>
      <c r="M99" s="5"/>
    </row>
    <row r="100" spans="1:13" ht="18.75">
      <c r="A100" s="145"/>
      <c r="B100" s="125" t="s">
        <v>342</v>
      </c>
      <c r="C100" s="127"/>
      <c r="D100" s="155" t="s">
        <v>111</v>
      </c>
      <c r="E100" s="156"/>
      <c r="F100" s="41">
        <v>237</v>
      </c>
      <c r="G100" s="42">
        <v>90</v>
      </c>
      <c r="H100" s="157">
        <f>G100*F100</f>
        <v>21330</v>
      </c>
      <c r="I100" s="158"/>
      <c r="J100" s="43"/>
      <c r="K100" s="21" t="s">
        <v>300</v>
      </c>
      <c r="L100" s="5"/>
      <c r="M100" s="5"/>
    </row>
    <row r="101" spans="1:13" ht="18.75">
      <c r="A101" s="145"/>
      <c r="B101" s="131" t="s">
        <v>141</v>
      </c>
      <c r="C101" s="131"/>
      <c r="D101" s="150" t="s">
        <v>111</v>
      </c>
      <c r="E101" s="150"/>
      <c r="F101" s="41">
        <v>120</v>
      </c>
      <c r="G101" s="42">
        <v>40</v>
      </c>
      <c r="H101" s="151">
        <f t="shared" si="2"/>
        <v>4800</v>
      </c>
      <c r="I101" s="151"/>
      <c r="J101" s="151"/>
      <c r="K101" s="21" t="s">
        <v>300</v>
      </c>
      <c r="L101" s="5"/>
      <c r="M101" s="5"/>
    </row>
    <row r="102" spans="1:13" ht="18.75">
      <c r="A102" s="145"/>
      <c r="B102" s="131" t="s">
        <v>343</v>
      </c>
      <c r="C102" s="131"/>
      <c r="D102" s="155" t="s">
        <v>111</v>
      </c>
      <c r="E102" s="156"/>
      <c r="F102" s="41">
        <v>97</v>
      </c>
      <c r="G102" s="42">
        <v>90</v>
      </c>
      <c r="H102" s="157">
        <f>G102*F102</f>
        <v>8730</v>
      </c>
      <c r="I102" s="158"/>
      <c r="J102" s="43"/>
      <c r="K102" s="21" t="s">
        <v>300</v>
      </c>
      <c r="L102" s="5"/>
      <c r="M102" s="5"/>
    </row>
    <row r="103" spans="1:13" ht="18.75">
      <c r="A103" s="145"/>
      <c r="B103" s="131" t="s">
        <v>344</v>
      </c>
      <c r="C103" s="131"/>
      <c r="D103" s="150" t="s">
        <v>111</v>
      </c>
      <c r="E103" s="150"/>
      <c r="F103" s="41">
        <v>250</v>
      </c>
      <c r="G103" s="42">
        <v>60</v>
      </c>
      <c r="H103" s="151">
        <f t="shared" si="2"/>
        <v>15000</v>
      </c>
      <c r="I103" s="151"/>
      <c r="J103" s="151"/>
      <c r="K103" s="21" t="s">
        <v>300</v>
      </c>
      <c r="L103" s="5"/>
      <c r="M103" s="5"/>
    </row>
    <row r="104" spans="1:13" ht="18.75">
      <c r="A104" s="145"/>
      <c r="B104" s="131" t="s">
        <v>477</v>
      </c>
      <c r="C104" s="131"/>
      <c r="D104" s="150" t="s">
        <v>111</v>
      </c>
      <c r="E104" s="150"/>
      <c r="F104" s="41">
        <v>125</v>
      </c>
      <c r="G104" s="42">
        <v>65</v>
      </c>
      <c r="H104" s="151">
        <f t="shared" si="2"/>
        <v>8125</v>
      </c>
      <c r="I104" s="151"/>
      <c r="J104" s="151"/>
      <c r="K104" s="21" t="s">
        <v>300</v>
      </c>
      <c r="L104" s="5"/>
      <c r="M104" s="5"/>
    </row>
    <row r="105" spans="1:14" ht="18.75">
      <c r="A105" s="145"/>
      <c r="B105" s="131" t="s">
        <v>478</v>
      </c>
      <c r="C105" s="131"/>
      <c r="D105" s="150" t="s">
        <v>345</v>
      </c>
      <c r="E105" s="150"/>
      <c r="F105" s="41">
        <v>0</v>
      </c>
      <c r="G105" s="42">
        <v>1500</v>
      </c>
      <c r="H105" s="151">
        <f t="shared" si="2"/>
        <v>0</v>
      </c>
      <c r="I105" s="151"/>
      <c r="J105" s="151"/>
      <c r="K105" s="21" t="s">
        <v>300</v>
      </c>
      <c r="L105" s="5"/>
      <c r="M105" s="5"/>
      <c r="N105" t="s">
        <v>644</v>
      </c>
    </row>
    <row r="106" spans="1:13" ht="18.75">
      <c r="A106" s="145"/>
      <c r="B106" s="131" t="s">
        <v>469</v>
      </c>
      <c r="C106" s="131"/>
      <c r="D106" s="150" t="s">
        <v>111</v>
      </c>
      <c r="E106" s="150"/>
      <c r="F106" s="41">
        <v>59</v>
      </c>
      <c r="G106" s="42">
        <v>100</v>
      </c>
      <c r="H106" s="151">
        <f t="shared" si="2"/>
        <v>5900</v>
      </c>
      <c r="I106" s="151"/>
      <c r="J106" s="151"/>
      <c r="K106" s="21" t="s">
        <v>300</v>
      </c>
      <c r="L106" s="5"/>
      <c r="M106" s="5"/>
    </row>
    <row r="107" spans="1:13" ht="18.75">
      <c r="A107" s="145"/>
      <c r="B107" s="131" t="s">
        <v>142</v>
      </c>
      <c r="C107" s="131"/>
      <c r="D107" s="150" t="s">
        <v>111</v>
      </c>
      <c r="E107" s="150"/>
      <c r="F107" s="41">
        <v>0</v>
      </c>
      <c r="G107" s="42">
        <v>0.25</v>
      </c>
      <c r="H107" s="151">
        <f t="shared" si="2"/>
        <v>0</v>
      </c>
      <c r="I107" s="151"/>
      <c r="J107" s="151"/>
      <c r="K107" s="21" t="s">
        <v>300</v>
      </c>
      <c r="L107" s="5"/>
      <c r="M107" s="5"/>
    </row>
    <row r="108" spans="1:13" ht="18.75">
      <c r="A108" s="145"/>
      <c r="B108" s="131" t="s">
        <v>346</v>
      </c>
      <c r="C108" s="131"/>
      <c r="D108" s="150" t="s">
        <v>347</v>
      </c>
      <c r="E108" s="150"/>
      <c r="F108" s="41">
        <v>0</v>
      </c>
      <c r="G108" s="42">
        <v>5</v>
      </c>
      <c r="H108" s="151">
        <f t="shared" si="2"/>
        <v>0</v>
      </c>
      <c r="I108" s="151"/>
      <c r="J108" s="151"/>
      <c r="K108" s="21" t="s">
        <v>300</v>
      </c>
      <c r="L108" s="5"/>
      <c r="M108" s="5"/>
    </row>
    <row r="109" spans="1:13" ht="18.75">
      <c r="A109" s="145"/>
      <c r="B109" s="131" t="s">
        <v>348</v>
      </c>
      <c r="C109" s="131"/>
      <c r="D109" s="150" t="s">
        <v>349</v>
      </c>
      <c r="E109" s="150"/>
      <c r="F109" s="41">
        <v>535</v>
      </c>
      <c r="G109" s="42">
        <v>30</v>
      </c>
      <c r="H109" s="151">
        <f t="shared" si="2"/>
        <v>16050</v>
      </c>
      <c r="I109" s="151"/>
      <c r="J109" s="151"/>
      <c r="K109" s="21" t="s">
        <v>300</v>
      </c>
      <c r="L109" s="5"/>
      <c r="M109" s="5"/>
    </row>
    <row r="110" spans="1:13" ht="18.75">
      <c r="A110" s="145"/>
      <c r="B110" s="131" t="s">
        <v>471</v>
      </c>
      <c r="C110" s="131"/>
      <c r="D110" s="150" t="s">
        <v>111</v>
      </c>
      <c r="E110" s="150"/>
      <c r="F110" s="41">
        <v>70</v>
      </c>
      <c r="G110" s="42">
        <v>220</v>
      </c>
      <c r="H110" s="151">
        <f t="shared" si="2"/>
        <v>15400</v>
      </c>
      <c r="I110" s="151"/>
      <c r="J110" s="151"/>
      <c r="K110" s="21" t="s">
        <v>300</v>
      </c>
      <c r="L110" s="5"/>
      <c r="M110" s="5"/>
    </row>
    <row r="111" spans="1:13" ht="18.75">
      <c r="A111" s="145"/>
      <c r="B111" s="131" t="s">
        <v>143</v>
      </c>
      <c r="C111" s="131"/>
      <c r="D111" s="150" t="s">
        <v>111</v>
      </c>
      <c r="E111" s="150"/>
      <c r="F111" s="41">
        <v>25</v>
      </c>
      <c r="G111" s="42">
        <v>50</v>
      </c>
      <c r="H111" s="151">
        <f t="shared" si="2"/>
        <v>1250</v>
      </c>
      <c r="I111" s="151"/>
      <c r="J111" s="151"/>
      <c r="K111" s="21" t="s">
        <v>300</v>
      </c>
      <c r="L111" s="5"/>
      <c r="M111" s="5"/>
    </row>
    <row r="112" spans="1:13" ht="18.75">
      <c r="A112" s="145"/>
      <c r="B112" s="131" t="s">
        <v>144</v>
      </c>
      <c r="C112" s="131"/>
      <c r="D112" s="150" t="s">
        <v>111</v>
      </c>
      <c r="E112" s="150"/>
      <c r="F112" s="41">
        <v>165</v>
      </c>
      <c r="G112" s="42">
        <v>250</v>
      </c>
      <c r="H112" s="151">
        <f t="shared" si="2"/>
        <v>41250</v>
      </c>
      <c r="I112" s="151"/>
      <c r="J112" s="151"/>
      <c r="K112" s="21" t="s">
        <v>300</v>
      </c>
      <c r="L112" s="5"/>
      <c r="M112" s="5"/>
    </row>
    <row r="113" spans="1:13" ht="18.75">
      <c r="A113" s="145"/>
      <c r="B113" s="131" t="s">
        <v>350</v>
      </c>
      <c r="C113" s="131"/>
      <c r="D113" s="150" t="s">
        <v>111</v>
      </c>
      <c r="E113" s="150"/>
      <c r="F113" s="41">
        <v>85</v>
      </c>
      <c r="G113" s="42">
        <v>180</v>
      </c>
      <c r="H113" s="151">
        <f t="shared" si="2"/>
        <v>15300</v>
      </c>
      <c r="I113" s="151"/>
      <c r="J113" s="151"/>
      <c r="K113" s="21" t="s">
        <v>300</v>
      </c>
      <c r="L113" s="5"/>
      <c r="M113" s="5"/>
    </row>
    <row r="114" spans="1:13" ht="18.75">
      <c r="A114" s="145"/>
      <c r="B114" s="131" t="s">
        <v>25</v>
      </c>
      <c r="C114" s="131"/>
      <c r="D114" s="150" t="s">
        <v>112</v>
      </c>
      <c r="E114" s="150"/>
      <c r="F114" s="41">
        <v>200</v>
      </c>
      <c r="G114" s="42">
        <v>100</v>
      </c>
      <c r="H114" s="151">
        <f t="shared" si="2"/>
        <v>20000</v>
      </c>
      <c r="I114" s="151"/>
      <c r="J114" s="151"/>
      <c r="K114" s="21" t="s">
        <v>300</v>
      </c>
      <c r="L114" s="5"/>
      <c r="M114" s="5"/>
    </row>
    <row r="115" spans="1:13" ht="18.75">
      <c r="A115" s="145"/>
      <c r="B115" s="131" t="s">
        <v>145</v>
      </c>
      <c r="C115" s="131"/>
      <c r="D115" s="150" t="s">
        <v>111</v>
      </c>
      <c r="E115" s="150"/>
      <c r="F115" s="41">
        <v>120</v>
      </c>
      <c r="G115" s="42">
        <v>60</v>
      </c>
      <c r="H115" s="151">
        <f t="shared" si="2"/>
        <v>7200</v>
      </c>
      <c r="I115" s="151"/>
      <c r="J115" s="151"/>
      <c r="K115" s="21" t="s">
        <v>300</v>
      </c>
      <c r="L115" s="5"/>
      <c r="M115" s="5"/>
    </row>
    <row r="116" spans="1:13" ht="18.75">
      <c r="A116" s="145"/>
      <c r="B116" s="131" t="s">
        <v>351</v>
      </c>
      <c r="C116" s="131"/>
      <c r="D116" s="150" t="s">
        <v>111</v>
      </c>
      <c r="E116" s="150"/>
      <c r="F116" s="41">
        <v>22</v>
      </c>
      <c r="G116" s="42">
        <v>65</v>
      </c>
      <c r="H116" s="151">
        <f t="shared" si="2"/>
        <v>1430</v>
      </c>
      <c r="I116" s="151"/>
      <c r="J116" s="151"/>
      <c r="K116" s="21" t="s">
        <v>300</v>
      </c>
      <c r="L116" s="5"/>
      <c r="M116" s="5"/>
    </row>
    <row r="117" spans="1:13" ht="18.75">
      <c r="A117" s="145"/>
      <c r="B117" s="131" t="s">
        <v>425</v>
      </c>
      <c r="C117" s="131"/>
      <c r="D117" s="150" t="s">
        <v>111</v>
      </c>
      <c r="E117" s="150"/>
      <c r="F117" s="41">
        <v>175</v>
      </c>
      <c r="G117" s="42">
        <v>155</v>
      </c>
      <c r="H117" s="151">
        <f t="shared" si="2"/>
        <v>27125</v>
      </c>
      <c r="I117" s="151"/>
      <c r="J117" s="151"/>
      <c r="K117" s="21" t="s">
        <v>300</v>
      </c>
      <c r="L117" s="5"/>
      <c r="M117" s="5"/>
    </row>
    <row r="118" spans="1:13" ht="18.75">
      <c r="A118" s="145"/>
      <c r="B118" s="165" t="s">
        <v>424</v>
      </c>
      <c r="C118" s="165"/>
      <c r="D118" s="150" t="s">
        <v>146</v>
      </c>
      <c r="E118" s="150"/>
      <c r="F118" s="41">
        <v>0</v>
      </c>
      <c r="G118" s="42">
        <v>45</v>
      </c>
      <c r="H118" s="151">
        <f t="shared" si="2"/>
        <v>0</v>
      </c>
      <c r="I118" s="151"/>
      <c r="J118" s="151"/>
      <c r="K118" s="21" t="s">
        <v>300</v>
      </c>
      <c r="L118" s="5"/>
      <c r="M118" s="5"/>
    </row>
    <row r="119" spans="1:13" ht="18.75">
      <c r="A119" s="145"/>
      <c r="B119" s="131" t="s">
        <v>470</v>
      </c>
      <c r="C119" s="131"/>
      <c r="D119" s="150" t="s">
        <v>111</v>
      </c>
      <c r="E119" s="150"/>
      <c r="F119" s="41">
        <v>35</v>
      </c>
      <c r="G119" s="42">
        <v>1000</v>
      </c>
      <c r="H119" s="151">
        <f>G119*F119</f>
        <v>35000</v>
      </c>
      <c r="I119" s="151"/>
      <c r="J119" s="151"/>
      <c r="K119" s="21" t="s">
        <v>300</v>
      </c>
      <c r="L119" s="5"/>
      <c r="M119" s="5"/>
    </row>
    <row r="120" spans="1:13" ht="18.75">
      <c r="A120" s="145"/>
      <c r="B120" s="131" t="s">
        <v>26</v>
      </c>
      <c r="C120" s="131"/>
      <c r="D120" s="150" t="s">
        <v>111</v>
      </c>
      <c r="E120" s="150"/>
      <c r="F120" s="41">
        <v>100</v>
      </c>
      <c r="G120" s="42">
        <v>75</v>
      </c>
      <c r="H120" s="151">
        <f t="shared" si="2"/>
        <v>7500</v>
      </c>
      <c r="I120" s="151"/>
      <c r="J120" s="151"/>
      <c r="K120" s="21" t="s">
        <v>300</v>
      </c>
      <c r="L120" s="5"/>
      <c r="M120" s="5"/>
    </row>
    <row r="121" spans="1:13" ht="18.75">
      <c r="A121" s="145"/>
      <c r="B121" s="131" t="s">
        <v>165</v>
      </c>
      <c r="C121" s="131"/>
      <c r="D121" s="150" t="s">
        <v>111</v>
      </c>
      <c r="E121" s="150"/>
      <c r="F121" s="41">
        <v>5</v>
      </c>
      <c r="G121" s="42">
        <v>768.9</v>
      </c>
      <c r="H121" s="151">
        <f t="shared" si="2"/>
        <v>3844.5</v>
      </c>
      <c r="I121" s="151"/>
      <c r="J121" s="151"/>
      <c r="K121" s="21" t="s">
        <v>300</v>
      </c>
      <c r="L121" s="5"/>
      <c r="M121" s="5"/>
    </row>
    <row r="122" spans="1:13" ht="18.75">
      <c r="A122" s="145"/>
      <c r="B122" s="125" t="s">
        <v>166</v>
      </c>
      <c r="C122" s="127"/>
      <c r="D122" s="150" t="s">
        <v>111</v>
      </c>
      <c r="E122" s="150"/>
      <c r="F122" s="41">
        <v>25</v>
      </c>
      <c r="G122" s="42">
        <v>2500</v>
      </c>
      <c r="H122" s="151">
        <f t="shared" si="2"/>
        <v>62500</v>
      </c>
      <c r="I122" s="151"/>
      <c r="J122" s="151"/>
      <c r="K122" s="21" t="s">
        <v>300</v>
      </c>
      <c r="L122" s="5"/>
      <c r="M122" s="5"/>
    </row>
    <row r="123" spans="1:13" ht="18.75">
      <c r="A123" s="145"/>
      <c r="B123" s="131" t="s">
        <v>352</v>
      </c>
      <c r="C123" s="131"/>
      <c r="D123" s="150" t="s">
        <v>111</v>
      </c>
      <c r="E123" s="150"/>
      <c r="F123" s="41">
        <v>30</v>
      </c>
      <c r="G123" s="42">
        <v>450</v>
      </c>
      <c r="H123" s="151">
        <f t="shared" si="2"/>
        <v>13500</v>
      </c>
      <c r="I123" s="151"/>
      <c r="J123" s="151"/>
      <c r="K123" s="21" t="s">
        <v>300</v>
      </c>
      <c r="L123" s="5"/>
      <c r="M123" s="5"/>
    </row>
    <row r="124" spans="1:13" ht="18.75">
      <c r="A124" s="145"/>
      <c r="B124" s="131" t="s">
        <v>167</v>
      </c>
      <c r="C124" s="131"/>
      <c r="D124" s="150" t="s">
        <v>111</v>
      </c>
      <c r="E124" s="150"/>
      <c r="F124" s="41">
        <v>0</v>
      </c>
      <c r="G124" s="42">
        <v>200</v>
      </c>
      <c r="H124" s="151">
        <f t="shared" si="2"/>
        <v>0</v>
      </c>
      <c r="I124" s="151"/>
      <c r="J124" s="151"/>
      <c r="K124" s="21" t="s">
        <v>300</v>
      </c>
      <c r="L124" s="5"/>
      <c r="M124" s="5"/>
    </row>
    <row r="125" spans="1:13" ht="18.75">
      <c r="A125" s="145"/>
      <c r="B125" s="131" t="s">
        <v>472</v>
      </c>
      <c r="C125" s="131"/>
      <c r="D125" s="150" t="s">
        <v>111</v>
      </c>
      <c r="E125" s="150"/>
      <c r="F125" s="41">
        <v>10</v>
      </c>
      <c r="G125" s="42">
        <v>1200</v>
      </c>
      <c r="H125" s="151">
        <f t="shared" si="2"/>
        <v>12000</v>
      </c>
      <c r="I125" s="151"/>
      <c r="J125" s="151"/>
      <c r="K125" s="21" t="s">
        <v>300</v>
      </c>
      <c r="L125" s="5"/>
      <c r="M125" s="5"/>
    </row>
    <row r="126" spans="1:13" ht="18.75">
      <c r="A126" s="145"/>
      <c r="B126" s="125" t="s">
        <v>353</v>
      </c>
      <c r="C126" s="127"/>
      <c r="D126" s="155" t="s">
        <v>111</v>
      </c>
      <c r="E126" s="156"/>
      <c r="F126" s="41">
        <v>0</v>
      </c>
      <c r="G126" s="42">
        <v>150</v>
      </c>
      <c r="H126" s="157">
        <f>F126*G126</f>
        <v>0</v>
      </c>
      <c r="I126" s="158"/>
      <c r="J126" s="43"/>
      <c r="K126" s="21" t="s">
        <v>300</v>
      </c>
      <c r="L126" s="5"/>
      <c r="M126" s="5"/>
    </row>
    <row r="127" spans="1:13" ht="18.75">
      <c r="A127" s="145"/>
      <c r="B127" s="125" t="s">
        <v>354</v>
      </c>
      <c r="C127" s="127"/>
      <c r="D127" s="155" t="s">
        <v>111</v>
      </c>
      <c r="E127" s="156"/>
      <c r="F127" s="41">
        <v>0</v>
      </c>
      <c r="G127" s="42">
        <v>65</v>
      </c>
      <c r="H127" s="157">
        <f>F127*G127</f>
        <v>0</v>
      </c>
      <c r="I127" s="158"/>
      <c r="J127" s="43"/>
      <c r="K127" s="21" t="s">
        <v>300</v>
      </c>
      <c r="L127" s="5"/>
      <c r="M127" s="5"/>
    </row>
    <row r="128" spans="1:13" ht="18.75">
      <c r="A128" s="145"/>
      <c r="B128" s="131" t="s">
        <v>168</v>
      </c>
      <c r="C128" s="131"/>
      <c r="D128" s="150" t="s">
        <v>111</v>
      </c>
      <c r="E128" s="150"/>
      <c r="F128" s="41">
        <v>35</v>
      </c>
      <c r="G128" s="42">
        <v>120</v>
      </c>
      <c r="H128" s="151">
        <f t="shared" si="2"/>
        <v>4200</v>
      </c>
      <c r="I128" s="151"/>
      <c r="J128" s="151"/>
      <c r="K128" s="21" t="s">
        <v>300</v>
      </c>
      <c r="L128" s="5"/>
      <c r="M128" s="5"/>
    </row>
    <row r="129" spans="1:13" ht="18.75">
      <c r="A129" s="145"/>
      <c r="B129" s="131" t="s">
        <v>355</v>
      </c>
      <c r="C129" s="131"/>
      <c r="D129" s="150" t="s">
        <v>111</v>
      </c>
      <c r="E129" s="150"/>
      <c r="F129" s="41">
        <v>140</v>
      </c>
      <c r="G129" s="42">
        <v>110</v>
      </c>
      <c r="H129" s="151">
        <f t="shared" si="2"/>
        <v>15400</v>
      </c>
      <c r="I129" s="151"/>
      <c r="J129" s="151"/>
      <c r="K129" s="21" t="s">
        <v>300</v>
      </c>
      <c r="L129" s="5"/>
      <c r="M129" s="5"/>
    </row>
    <row r="130" spans="1:13" ht="18.75">
      <c r="A130" s="145"/>
      <c r="B130" s="131" t="s">
        <v>473</v>
      </c>
      <c r="C130" s="131"/>
      <c r="D130" s="150" t="s">
        <v>111</v>
      </c>
      <c r="E130" s="150"/>
      <c r="F130" s="41">
        <v>29</v>
      </c>
      <c r="G130" s="42">
        <v>650</v>
      </c>
      <c r="H130" s="151">
        <f t="shared" si="2"/>
        <v>18850</v>
      </c>
      <c r="I130" s="151"/>
      <c r="J130" s="151"/>
      <c r="K130" s="21" t="s">
        <v>300</v>
      </c>
      <c r="L130" s="5"/>
      <c r="M130" s="5"/>
    </row>
    <row r="131" spans="1:13" ht="21" customHeight="1">
      <c r="A131" s="145"/>
      <c r="B131" s="125" t="s">
        <v>475</v>
      </c>
      <c r="C131" s="127"/>
      <c r="D131" s="155" t="s">
        <v>111</v>
      </c>
      <c r="E131" s="156"/>
      <c r="F131" s="41">
        <v>0</v>
      </c>
      <c r="G131" s="42">
        <v>3800</v>
      </c>
      <c r="H131" s="157">
        <f>G131*F131</f>
        <v>0</v>
      </c>
      <c r="I131" s="158"/>
      <c r="J131" s="43"/>
      <c r="K131" s="21" t="s">
        <v>300</v>
      </c>
      <c r="L131" s="5"/>
      <c r="M131" s="5"/>
    </row>
    <row r="132" spans="1:13" ht="18.75">
      <c r="A132" s="145"/>
      <c r="B132" s="131" t="s">
        <v>169</v>
      </c>
      <c r="C132" s="131"/>
      <c r="D132" s="150" t="s">
        <v>111</v>
      </c>
      <c r="E132" s="150"/>
      <c r="F132" s="41">
        <v>60</v>
      </c>
      <c r="G132" s="42">
        <v>40</v>
      </c>
      <c r="H132" s="151">
        <f t="shared" si="2"/>
        <v>2400</v>
      </c>
      <c r="I132" s="151"/>
      <c r="J132" s="151"/>
      <c r="K132" s="21" t="s">
        <v>300</v>
      </c>
      <c r="L132" s="5"/>
      <c r="M132" s="5"/>
    </row>
    <row r="133" spans="1:13" ht="18.75">
      <c r="A133" s="145"/>
      <c r="B133" s="125" t="s">
        <v>356</v>
      </c>
      <c r="C133" s="127"/>
      <c r="D133" s="155" t="s">
        <v>111</v>
      </c>
      <c r="E133" s="156"/>
      <c r="F133" s="41">
        <v>0</v>
      </c>
      <c r="G133" s="42">
        <v>56</v>
      </c>
      <c r="H133" s="157">
        <f>F133*G133</f>
        <v>0</v>
      </c>
      <c r="I133" s="158"/>
      <c r="J133" s="43"/>
      <c r="K133" s="21" t="s">
        <v>300</v>
      </c>
      <c r="L133" s="5"/>
      <c r="M133" s="5"/>
    </row>
    <row r="134" spans="1:13" ht="18.75">
      <c r="A134" s="145"/>
      <c r="B134" s="125" t="s">
        <v>476</v>
      </c>
      <c r="C134" s="127"/>
      <c r="D134" s="155" t="s">
        <v>111</v>
      </c>
      <c r="E134" s="156"/>
      <c r="F134" s="41">
        <v>0</v>
      </c>
      <c r="G134" s="42">
        <v>3500</v>
      </c>
      <c r="H134" s="157">
        <f>F134*G134</f>
        <v>0</v>
      </c>
      <c r="I134" s="158"/>
      <c r="J134" s="43"/>
      <c r="K134" s="21" t="s">
        <v>300</v>
      </c>
      <c r="L134" s="5"/>
      <c r="M134" s="5"/>
    </row>
    <row r="135" spans="1:13" ht="18.75">
      <c r="A135" s="145"/>
      <c r="B135" s="125" t="s">
        <v>474</v>
      </c>
      <c r="C135" s="127"/>
      <c r="D135" s="155" t="s">
        <v>111</v>
      </c>
      <c r="E135" s="156"/>
      <c r="F135" s="41">
        <v>10</v>
      </c>
      <c r="G135" s="42">
        <v>1000</v>
      </c>
      <c r="H135" s="157">
        <f>F135*G135</f>
        <v>10000</v>
      </c>
      <c r="I135" s="158"/>
      <c r="J135" s="43"/>
      <c r="K135" s="21" t="s">
        <v>300</v>
      </c>
      <c r="L135" s="5"/>
      <c r="M135" s="5"/>
    </row>
    <row r="136" spans="1:13" ht="18" customHeight="1">
      <c r="A136" s="145"/>
      <c r="B136" s="125" t="s">
        <v>357</v>
      </c>
      <c r="C136" s="127"/>
      <c r="D136" s="155" t="s">
        <v>111</v>
      </c>
      <c r="E136" s="156"/>
      <c r="F136" s="41">
        <v>0</v>
      </c>
      <c r="G136" s="42">
        <v>1200</v>
      </c>
      <c r="H136" s="157">
        <f>G136*F136</f>
        <v>0</v>
      </c>
      <c r="I136" s="158"/>
      <c r="J136" s="43"/>
      <c r="K136" s="21" t="s">
        <v>300</v>
      </c>
      <c r="L136" s="5"/>
      <c r="M136" s="5"/>
    </row>
    <row r="137" spans="1:13" ht="18.75" customHeight="1">
      <c r="A137" s="145"/>
      <c r="B137" s="125" t="s">
        <v>299</v>
      </c>
      <c r="C137" s="127"/>
      <c r="D137" s="155" t="s">
        <v>111</v>
      </c>
      <c r="E137" s="156"/>
      <c r="F137" s="41">
        <v>0</v>
      </c>
      <c r="G137" s="42">
        <v>36</v>
      </c>
      <c r="H137" s="157">
        <f>G137*F137</f>
        <v>0</v>
      </c>
      <c r="I137" s="158"/>
      <c r="J137" s="43"/>
      <c r="K137" s="21" t="s">
        <v>300</v>
      </c>
      <c r="L137" s="5"/>
      <c r="M137" s="5"/>
    </row>
    <row r="138" spans="1:13" ht="19.5" customHeight="1">
      <c r="A138" s="145"/>
      <c r="B138" s="131" t="s">
        <v>358</v>
      </c>
      <c r="C138" s="131"/>
      <c r="D138" s="150" t="s">
        <v>111</v>
      </c>
      <c r="E138" s="150"/>
      <c r="F138" s="41">
        <v>0</v>
      </c>
      <c r="G138" s="42">
        <v>250</v>
      </c>
      <c r="H138" s="151">
        <f t="shared" si="2"/>
        <v>0</v>
      </c>
      <c r="I138" s="151"/>
      <c r="J138" s="151"/>
      <c r="K138" s="21" t="s">
        <v>300</v>
      </c>
      <c r="L138" s="5"/>
      <c r="M138" s="5"/>
    </row>
    <row r="139" spans="1:13" ht="21" customHeight="1">
      <c r="A139" s="145"/>
      <c r="B139" s="162" t="s">
        <v>170</v>
      </c>
      <c r="C139" s="162"/>
      <c r="D139" s="162"/>
      <c r="E139" s="162"/>
      <c r="F139" s="50"/>
      <c r="G139" s="50"/>
      <c r="H139" s="163">
        <f>SUM(H89:J138)</f>
        <v>451349.5</v>
      </c>
      <c r="I139" s="163"/>
      <c r="J139" s="163"/>
      <c r="K139" s="15">
        <f>H139</f>
        <v>451349.5</v>
      </c>
      <c r="L139" s="5"/>
      <c r="M139" s="14"/>
    </row>
    <row r="140" spans="1:13" ht="23.25" customHeight="1">
      <c r="A140" s="145"/>
      <c r="B140" s="133" t="s">
        <v>235</v>
      </c>
      <c r="C140" s="133"/>
      <c r="D140" s="133"/>
      <c r="E140" s="133"/>
      <c r="F140" s="133"/>
      <c r="G140" s="133"/>
      <c r="H140" s="133"/>
      <c r="I140" s="133"/>
      <c r="J140" s="133"/>
      <c r="K140" s="21"/>
      <c r="L140" s="5"/>
      <c r="M140" s="5"/>
    </row>
    <row r="141" spans="1:13" ht="18.75" customHeight="1">
      <c r="A141" s="145"/>
      <c r="B141" s="164" t="s">
        <v>258</v>
      </c>
      <c r="C141" s="164"/>
      <c r="D141" s="164" t="s">
        <v>259</v>
      </c>
      <c r="E141" s="164"/>
      <c r="F141" s="51" t="s">
        <v>260</v>
      </c>
      <c r="G141" s="36" t="s">
        <v>261</v>
      </c>
      <c r="H141" s="164" t="s">
        <v>257</v>
      </c>
      <c r="I141" s="164"/>
      <c r="J141" s="164"/>
      <c r="K141" s="21"/>
      <c r="L141" s="5"/>
      <c r="M141" s="5"/>
    </row>
    <row r="142" spans="1:13" ht="18.75">
      <c r="A142" s="145"/>
      <c r="B142" s="131" t="s">
        <v>359</v>
      </c>
      <c r="C142" s="131"/>
      <c r="D142" s="150" t="s">
        <v>111</v>
      </c>
      <c r="E142" s="150"/>
      <c r="F142" s="41">
        <v>386</v>
      </c>
      <c r="G142" s="42">
        <v>25</v>
      </c>
      <c r="H142" s="151">
        <f>F142*G142</f>
        <v>9650</v>
      </c>
      <c r="I142" s="151"/>
      <c r="J142" s="151"/>
      <c r="K142" s="21" t="s">
        <v>300</v>
      </c>
      <c r="L142" s="5"/>
      <c r="M142" s="5"/>
    </row>
    <row r="143" spans="1:13" ht="18.75">
      <c r="A143" s="145"/>
      <c r="B143" s="131" t="s">
        <v>73</v>
      </c>
      <c r="C143" s="131"/>
      <c r="D143" s="150" t="s">
        <v>111</v>
      </c>
      <c r="E143" s="150"/>
      <c r="F143" s="41">
        <v>42</v>
      </c>
      <c r="G143" s="42">
        <v>300</v>
      </c>
      <c r="H143" s="151">
        <f>G143*F143</f>
        <v>12600</v>
      </c>
      <c r="I143" s="151"/>
      <c r="J143" s="151"/>
      <c r="K143" s="21" t="s">
        <v>300</v>
      </c>
      <c r="L143" s="5"/>
      <c r="M143" s="5"/>
    </row>
    <row r="144" spans="1:13" ht="18.75">
      <c r="A144" s="145"/>
      <c r="B144" s="131" t="s">
        <v>481</v>
      </c>
      <c r="C144" s="131"/>
      <c r="D144" s="155" t="s">
        <v>111</v>
      </c>
      <c r="E144" s="156"/>
      <c r="F144" s="41">
        <v>15</v>
      </c>
      <c r="G144" s="42">
        <v>1500</v>
      </c>
      <c r="H144" s="157">
        <f>G144*F144</f>
        <v>22500</v>
      </c>
      <c r="I144" s="158"/>
      <c r="J144" s="43"/>
      <c r="K144" s="21" t="s">
        <v>300</v>
      </c>
      <c r="L144" s="5"/>
      <c r="M144" s="5"/>
    </row>
    <row r="145" spans="1:13" ht="18.75">
      <c r="A145" s="145"/>
      <c r="B145" s="131" t="s">
        <v>360</v>
      </c>
      <c r="C145" s="131"/>
      <c r="D145" s="155" t="s">
        <v>111</v>
      </c>
      <c r="E145" s="156"/>
      <c r="F145" s="41">
        <v>973</v>
      </c>
      <c r="G145" s="42">
        <v>80</v>
      </c>
      <c r="H145" s="157">
        <f>G145*F145</f>
        <v>77840</v>
      </c>
      <c r="I145" s="158"/>
      <c r="J145" s="43"/>
      <c r="K145" s="21" t="s">
        <v>300</v>
      </c>
      <c r="L145" s="5"/>
      <c r="M145" s="5"/>
    </row>
    <row r="146" spans="1:13" ht="18.75">
      <c r="A146" s="145"/>
      <c r="B146" s="131" t="s">
        <v>171</v>
      </c>
      <c r="C146" s="131"/>
      <c r="D146" s="150" t="s">
        <v>111</v>
      </c>
      <c r="E146" s="150"/>
      <c r="F146" s="41">
        <v>1050</v>
      </c>
      <c r="G146" s="42">
        <v>14</v>
      </c>
      <c r="H146" s="151">
        <f>F146*G146</f>
        <v>14700</v>
      </c>
      <c r="I146" s="151"/>
      <c r="J146" s="151"/>
      <c r="K146" s="21" t="s">
        <v>300</v>
      </c>
      <c r="L146" s="5"/>
      <c r="M146" s="5"/>
    </row>
    <row r="147" spans="1:13" ht="18.75">
      <c r="A147" s="145"/>
      <c r="B147" s="125" t="s">
        <v>361</v>
      </c>
      <c r="C147" s="127"/>
      <c r="D147" s="155" t="s">
        <v>111</v>
      </c>
      <c r="E147" s="156"/>
      <c r="F147" s="41">
        <v>70</v>
      </c>
      <c r="G147" s="42">
        <v>40</v>
      </c>
      <c r="H147" s="157">
        <f>F147*G147</f>
        <v>2800</v>
      </c>
      <c r="I147" s="158"/>
      <c r="J147" s="43"/>
      <c r="K147" s="21" t="s">
        <v>300</v>
      </c>
      <c r="L147" s="5"/>
      <c r="M147" s="5"/>
    </row>
    <row r="148" spans="1:13" ht="18.75">
      <c r="A148" s="145"/>
      <c r="B148" s="125" t="s">
        <v>362</v>
      </c>
      <c r="C148" s="127"/>
      <c r="D148" s="155" t="s">
        <v>111</v>
      </c>
      <c r="E148" s="156"/>
      <c r="F148" s="41">
        <v>28</v>
      </c>
      <c r="G148" s="42">
        <v>380</v>
      </c>
      <c r="H148" s="157">
        <f>G148*F148</f>
        <v>10640</v>
      </c>
      <c r="I148" s="158"/>
      <c r="J148" s="43"/>
      <c r="K148" s="21" t="s">
        <v>300</v>
      </c>
      <c r="L148" s="5"/>
      <c r="M148" s="5"/>
    </row>
    <row r="149" spans="1:13" ht="18.75">
      <c r="A149" s="145"/>
      <c r="B149" s="131" t="s">
        <v>74</v>
      </c>
      <c r="C149" s="131"/>
      <c r="D149" s="150" t="s">
        <v>111</v>
      </c>
      <c r="E149" s="150"/>
      <c r="F149" s="41">
        <v>35</v>
      </c>
      <c r="G149" s="42">
        <v>380</v>
      </c>
      <c r="H149" s="151">
        <v>13860</v>
      </c>
      <c r="I149" s="151"/>
      <c r="J149" s="151"/>
      <c r="K149" s="21" t="s">
        <v>300</v>
      </c>
      <c r="L149" s="5"/>
      <c r="M149" s="5"/>
    </row>
    <row r="150" spans="1:13" ht="18.75">
      <c r="A150" s="145"/>
      <c r="B150" s="131" t="s">
        <v>480</v>
      </c>
      <c r="C150" s="131"/>
      <c r="D150" s="150" t="s">
        <v>111</v>
      </c>
      <c r="E150" s="150"/>
      <c r="F150" s="41">
        <v>76</v>
      </c>
      <c r="G150" s="42">
        <v>70</v>
      </c>
      <c r="H150" s="151">
        <f>F150*G150</f>
        <v>5320</v>
      </c>
      <c r="I150" s="151"/>
      <c r="J150" s="151"/>
      <c r="K150" s="21" t="s">
        <v>300</v>
      </c>
      <c r="L150" s="5"/>
      <c r="M150" s="5"/>
    </row>
    <row r="151" spans="1:13" ht="18.75">
      <c r="A151" s="145"/>
      <c r="B151" s="131" t="s">
        <v>546</v>
      </c>
      <c r="C151" s="131"/>
      <c r="D151" s="150" t="s">
        <v>111</v>
      </c>
      <c r="E151" s="150"/>
      <c r="F151" s="41">
        <v>20</v>
      </c>
      <c r="G151" s="42">
        <v>2000</v>
      </c>
      <c r="H151" s="151">
        <f>G151*F151</f>
        <v>40000</v>
      </c>
      <c r="I151" s="151"/>
      <c r="J151" s="151"/>
      <c r="K151" s="21" t="s">
        <v>300</v>
      </c>
      <c r="L151" s="5"/>
      <c r="M151" s="5"/>
    </row>
    <row r="152" spans="1:13" ht="18.75">
      <c r="A152" s="145"/>
      <c r="B152" s="131" t="s">
        <v>479</v>
      </c>
      <c r="C152" s="131"/>
      <c r="D152" s="150" t="s">
        <v>111</v>
      </c>
      <c r="E152" s="150"/>
      <c r="F152" s="41">
        <v>135</v>
      </c>
      <c r="G152" s="42">
        <v>80</v>
      </c>
      <c r="H152" s="151">
        <f>F152*G152</f>
        <v>10800</v>
      </c>
      <c r="I152" s="151"/>
      <c r="J152" s="151"/>
      <c r="K152" s="21" t="s">
        <v>300</v>
      </c>
      <c r="L152" s="5"/>
      <c r="M152" s="5"/>
    </row>
    <row r="153" spans="1:13" ht="18.75">
      <c r="A153" s="145"/>
      <c r="B153" s="125" t="s">
        <v>75</v>
      </c>
      <c r="C153" s="127"/>
      <c r="D153" s="155" t="s">
        <v>111</v>
      </c>
      <c r="E153" s="156"/>
      <c r="F153" s="41">
        <v>0</v>
      </c>
      <c r="G153" s="42">
        <v>80</v>
      </c>
      <c r="H153" s="157">
        <f>F153*G153</f>
        <v>0</v>
      </c>
      <c r="I153" s="158"/>
      <c r="J153" s="43"/>
      <c r="K153" s="21" t="s">
        <v>300</v>
      </c>
      <c r="L153" s="5"/>
      <c r="M153" s="5"/>
    </row>
    <row r="154" spans="1:13" ht="18.75">
      <c r="A154" s="145"/>
      <c r="B154" s="125" t="s">
        <v>363</v>
      </c>
      <c r="C154" s="127"/>
      <c r="D154" s="155" t="s">
        <v>111</v>
      </c>
      <c r="E154" s="156"/>
      <c r="F154" s="41">
        <v>148</v>
      </c>
      <c r="G154" s="42">
        <v>400</v>
      </c>
      <c r="H154" s="157">
        <f aca="true" t="shared" si="3" ref="H154:H175">F154*G154</f>
        <v>59200</v>
      </c>
      <c r="I154" s="158"/>
      <c r="J154" s="43"/>
      <c r="K154" s="21" t="s">
        <v>300</v>
      </c>
      <c r="L154" s="5"/>
      <c r="M154" s="5"/>
    </row>
    <row r="155" spans="1:13" ht="18.75">
      <c r="A155" s="145"/>
      <c r="B155" s="125" t="s">
        <v>364</v>
      </c>
      <c r="C155" s="127"/>
      <c r="D155" s="155" t="s">
        <v>111</v>
      </c>
      <c r="E155" s="156"/>
      <c r="F155" s="41">
        <v>10</v>
      </c>
      <c r="G155" s="42">
        <v>25</v>
      </c>
      <c r="H155" s="157">
        <f t="shared" si="3"/>
        <v>250</v>
      </c>
      <c r="I155" s="158"/>
      <c r="J155" s="43"/>
      <c r="K155" s="21" t="s">
        <v>300</v>
      </c>
      <c r="L155" s="5"/>
      <c r="M155" s="5"/>
    </row>
    <row r="156" spans="1:13" ht="18.75">
      <c r="A156" s="145"/>
      <c r="B156" s="125" t="s">
        <v>365</v>
      </c>
      <c r="C156" s="127"/>
      <c r="D156" s="155" t="s">
        <v>146</v>
      </c>
      <c r="E156" s="156"/>
      <c r="F156" s="41">
        <v>0</v>
      </c>
      <c r="G156" s="42">
        <v>45</v>
      </c>
      <c r="H156" s="157">
        <f t="shared" si="3"/>
        <v>0</v>
      </c>
      <c r="I156" s="158"/>
      <c r="J156" s="43"/>
      <c r="K156" s="21" t="s">
        <v>300</v>
      </c>
      <c r="L156" s="5"/>
      <c r="M156" s="5"/>
    </row>
    <row r="157" spans="1:13" ht="18.75">
      <c r="A157" s="145"/>
      <c r="B157" s="125" t="s">
        <v>81</v>
      </c>
      <c r="C157" s="127"/>
      <c r="D157" s="155" t="s">
        <v>111</v>
      </c>
      <c r="E157" s="156"/>
      <c r="F157" s="41">
        <v>70</v>
      </c>
      <c r="G157" s="42">
        <v>100</v>
      </c>
      <c r="H157" s="157">
        <f>F157*G157</f>
        <v>7000</v>
      </c>
      <c r="I157" s="158"/>
      <c r="J157" s="43"/>
      <c r="K157" s="21" t="s">
        <v>300</v>
      </c>
      <c r="L157" s="5"/>
      <c r="M157" s="5"/>
    </row>
    <row r="158" spans="1:13" ht="18.75">
      <c r="A158" s="145"/>
      <c r="B158" s="125" t="s">
        <v>366</v>
      </c>
      <c r="C158" s="127"/>
      <c r="D158" s="155" t="s">
        <v>111</v>
      </c>
      <c r="E158" s="156"/>
      <c r="F158" s="41">
        <v>0</v>
      </c>
      <c r="G158" s="42">
        <v>300</v>
      </c>
      <c r="H158" s="157">
        <f t="shared" si="3"/>
        <v>0</v>
      </c>
      <c r="I158" s="158"/>
      <c r="J158" s="43"/>
      <c r="K158" s="21" t="s">
        <v>300</v>
      </c>
      <c r="L158" s="5"/>
      <c r="M158" s="5"/>
    </row>
    <row r="159" spans="1:13" ht="31.5" customHeight="1">
      <c r="A159" s="145"/>
      <c r="B159" s="125" t="s">
        <v>76</v>
      </c>
      <c r="C159" s="127"/>
      <c r="D159" s="155" t="s">
        <v>345</v>
      </c>
      <c r="E159" s="156"/>
      <c r="F159" s="41">
        <v>20</v>
      </c>
      <c r="G159" s="42">
        <v>800</v>
      </c>
      <c r="H159" s="157">
        <f>F159*G159</f>
        <v>16000</v>
      </c>
      <c r="I159" s="158"/>
      <c r="J159" s="43"/>
      <c r="K159" s="21" t="s">
        <v>300</v>
      </c>
      <c r="L159" s="5"/>
      <c r="M159" s="5"/>
    </row>
    <row r="160" spans="1:13" ht="18.75">
      <c r="A160" s="145"/>
      <c r="B160" s="125" t="s">
        <v>367</v>
      </c>
      <c r="C160" s="127"/>
      <c r="D160" s="155" t="s">
        <v>111</v>
      </c>
      <c r="E160" s="156"/>
      <c r="F160" s="41">
        <v>0</v>
      </c>
      <c r="G160" s="42">
        <v>400</v>
      </c>
      <c r="H160" s="157">
        <f>F160*G160</f>
        <v>0</v>
      </c>
      <c r="I160" s="158"/>
      <c r="J160" s="43"/>
      <c r="K160" s="21" t="s">
        <v>300</v>
      </c>
      <c r="L160" s="5"/>
      <c r="M160" s="5"/>
    </row>
    <row r="161" spans="1:13" ht="18.75">
      <c r="A161" s="145"/>
      <c r="B161" s="125" t="s">
        <v>368</v>
      </c>
      <c r="C161" s="127"/>
      <c r="D161" s="155" t="s">
        <v>111</v>
      </c>
      <c r="E161" s="156"/>
      <c r="F161" s="41">
        <v>445</v>
      </c>
      <c r="G161" s="42">
        <v>90</v>
      </c>
      <c r="H161" s="157">
        <f t="shared" si="3"/>
        <v>40050</v>
      </c>
      <c r="I161" s="158"/>
      <c r="J161" s="43"/>
      <c r="K161" s="21" t="s">
        <v>300</v>
      </c>
      <c r="L161" s="5"/>
      <c r="M161" s="5"/>
    </row>
    <row r="162" spans="1:13" ht="18.75">
      <c r="A162" s="145"/>
      <c r="B162" s="131" t="s">
        <v>174</v>
      </c>
      <c r="C162" s="131"/>
      <c r="D162" s="155" t="s">
        <v>146</v>
      </c>
      <c r="E162" s="156"/>
      <c r="F162" s="41">
        <v>0</v>
      </c>
      <c r="G162" s="42">
        <v>20</v>
      </c>
      <c r="H162" s="157">
        <f t="shared" si="3"/>
        <v>0</v>
      </c>
      <c r="I162" s="158"/>
      <c r="J162" s="43"/>
      <c r="K162" s="21" t="s">
        <v>300</v>
      </c>
      <c r="L162" s="5"/>
      <c r="M162" s="5"/>
    </row>
    <row r="163" spans="1:13" ht="18.75">
      <c r="A163" s="145"/>
      <c r="B163" s="125" t="s">
        <v>77</v>
      </c>
      <c r="C163" s="127"/>
      <c r="D163" s="155" t="s">
        <v>111</v>
      </c>
      <c r="E163" s="156"/>
      <c r="F163" s="41">
        <v>611</v>
      </c>
      <c r="G163" s="42">
        <v>150</v>
      </c>
      <c r="H163" s="157">
        <f t="shared" si="3"/>
        <v>91650</v>
      </c>
      <c r="I163" s="158"/>
      <c r="J163" s="43"/>
      <c r="K163" s="21" t="s">
        <v>300</v>
      </c>
      <c r="L163" s="5"/>
      <c r="M163" s="5"/>
    </row>
    <row r="164" spans="1:13" ht="18.75">
      <c r="A164" s="145"/>
      <c r="B164" s="131" t="s">
        <v>82</v>
      </c>
      <c r="C164" s="131"/>
      <c r="D164" s="150" t="s">
        <v>111</v>
      </c>
      <c r="E164" s="150"/>
      <c r="F164" s="41">
        <v>10</v>
      </c>
      <c r="G164" s="42">
        <v>2500</v>
      </c>
      <c r="H164" s="151">
        <f t="shared" si="3"/>
        <v>25000</v>
      </c>
      <c r="I164" s="151"/>
      <c r="J164" s="151"/>
      <c r="K164" s="21" t="s">
        <v>300</v>
      </c>
      <c r="L164" s="5"/>
      <c r="M164" s="5"/>
    </row>
    <row r="165" spans="1:13" ht="18.75">
      <c r="A165" s="145"/>
      <c r="B165" s="131" t="s">
        <v>78</v>
      </c>
      <c r="C165" s="131"/>
      <c r="D165" s="150" t="s">
        <v>111</v>
      </c>
      <c r="E165" s="150"/>
      <c r="F165" s="41">
        <v>30</v>
      </c>
      <c r="G165" s="42">
        <v>25</v>
      </c>
      <c r="H165" s="151">
        <f t="shared" si="3"/>
        <v>750</v>
      </c>
      <c r="I165" s="151"/>
      <c r="J165" s="151"/>
      <c r="K165" s="21" t="s">
        <v>300</v>
      </c>
      <c r="L165" s="5"/>
      <c r="M165" s="5"/>
    </row>
    <row r="166" spans="1:13" ht="18.75">
      <c r="A166" s="145"/>
      <c r="B166" s="131" t="s">
        <v>482</v>
      </c>
      <c r="C166" s="131"/>
      <c r="D166" s="150" t="s">
        <v>111</v>
      </c>
      <c r="E166" s="150"/>
      <c r="F166" s="41">
        <v>5</v>
      </c>
      <c r="G166" s="42">
        <v>200</v>
      </c>
      <c r="H166" s="151">
        <f t="shared" si="3"/>
        <v>1000</v>
      </c>
      <c r="I166" s="151"/>
      <c r="J166" s="151"/>
      <c r="K166" s="21" t="s">
        <v>300</v>
      </c>
      <c r="L166" s="5"/>
      <c r="M166" s="5"/>
    </row>
    <row r="167" spans="1:13" ht="18.75">
      <c r="A167" s="145"/>
      <c r="B167" s="131" t="s">
        <v>172</v>
      </c>
      <c r="C167" s="131"/>
      <c r="D167" s="150" t="s">
        <v>111</v>
      </c>
      <c r="E167" s="150"/>
      <c r="F167" s="41">
        <v>10</v>
      </c>
      <c r="G167" s="42">
        <v>50</v>
      </c>
      <c r="H167" s="151">
        <f t="shared" si="3"/>
        <v>500</v>
      </c>
      <c r="I167" s="151"/>
      <c r="J167" s="151"/>
      <c r="K167" s="21" t="s">
        <v>300</v>
      </c>
      <c r="L167" s="5"/>
      <c r="M167" s="5"/>
    </row>
    <row r="168" spans="1:13" ht="17.25" customHeight="1">
      <c r="A168" s="145"/>
      <c r="B168" s="131" t="s">
        <v>80</v>
      </c>
      <c r="C168" s="131"/>
      <c r="D168" s="150" t="s">
        <v>111</v>
      </c>
      <c r="E168" s="150"/>
      <c r="F168" s="41">
        <v>25</v>
      </c>
      <c r="G168" s="42">
        <v>20</v>
      </c>
      <c r="H168" s="151">
        <f t="shared" si="3"/>
        <v>500</v>
      </c>
      <c r="I168" s="151"/>
      <c r="J168" s="151"/>
      <c r="K168" s="21" t="s">
        <v>300</v>
      </c>
      <c r="L168" s="5"/>
      <c r="M168" s="5"/>
    </row>
    <row r="169" spans="1:14" ht="18.75">
      <c r="A169" s="145"/>
      <c r="B169" s="131" t="s">
        <v>483</v>
      </c>
      <c r="C169" s="131"/>
      <c r="D169" s="150" t="s">
        <v>484</v>
      </c>
      <c r="E169" s="150"/>
      <c r="F169" s="41">
        <v>0</v>
      </c>
      <c r="G169" s="42">
        <v>1000</v>
      </c>
      <c r="H169" s="151">
        <f t="shared" si="3"/>
        <v>0</v>
      </c>
      <c r="I169" s="151"/>
      <c r="J169" s="151"/>
      <c r="K169" s="21" t="s">
        <v>300</v>
      </c>
      <c r="L169" s="5"/>
      <c r="M169" s="5"/>
      <c r="N169" t="s">
        <v>645</v>
      </c>
    </row>
    <row r="170" spans="1:13" ht="18.75">
      <c r="A170" s="145"/>
      <c r="B170" s="131" t="s">
        <v>369</v>
      </c>
      <c r="C170" s="131"/>
      <c r="D170" s="150" t="s">
        <v>111</v>
      </c>
      <c r="E170" s="150"/>
      <c r="F170" s="41">
        <v>0</v>
      </c>
      <c r="G170" s="42">
        <v>100</v>
      </c>
      <c r="H170" s="151">
        <f t="shared" si="3"/>
        <v>0</v>
      </c>
      <c r="I170" s="151"/>
      <c r="J170" s="151"/>
      <c r="K170" s="21" t="s">
        <v>300</v>
      </c>
      <c r="L170" s="5"/>
      <c r="M170" s="5"/>
    </row>
    <row r="171" spans="1:13" ht="18.75">
      <c r="A171" s="145"/>
      <c r="B171" s="131" t="s">
        <v>544</v>
      </c>
      <c r="C171" s="131"/>
      <c r="D171" s="150" t="s">
        <v>111</v>
      </c>
      <c r="E171" s="150"/>
      <c r="F171" s="41">
        <v>3</v>
      </c>
      <c r="G171" s="42">
        <v>4500</v>
      </c>
      <c r="H171" s="151">
        <f>F171*G171</f>
        <v>13500</v>
      </c>
      <c r="I171" s="151"/>
      <c r="J171" s="151"/>
      <c r="K171" s="21" t="s">
        <v>300</v>
      </c>
      <c r="L171" s="5"/>
      <c r="M171" s="5"/>
    </row>
    <row r="172" spans="1:13" ht="18.75">
      <c r="A172" s="145"/>
      <c r="B172" s="131" t="s">
        <v>79</v>
      </c>
      <c r="C172" s="131"/>
      <c r="D172" s="150" t="s">
        <v>111</v>
      </c>
      <c r="E172" s="150"/>
      <c r="F172" s="41">
        <v>0</v>
      </c>
      <c r="G172" s="42">
        <v>1800</v>
      </c>
      <c r="H172" s="151">
        <f>F172*G172</f>
        <v>0</v>
      </c>
      <c r="I172" s="151"/>
      <c r="J172" s="151"/>
      <c r="K172" s="21" t="s">
        <v>300</v>
      </c>
      <c r="L172" s="5"/>
      <c r="M172" s="5"/>
    </row>
    <row r="173" spans="1:13" ht="18.75">
      <c r="A173" s="145"/>
      <c r="B173" s="131" t="s">
        <v>329</v>
      </c>
      <c r="C173" s="131"/>
      <c r="D173" s="150" t="s">
        <v>111</v>
      </c>
      <c r="E173" s="150"/>
      <c r="F173" s="41">
        <v>0</v>
      </c>
      <c r="G173" s="42">
        <v>35</v>
      </c>
      <c r="H173" s="151">
        <f t="shared" si="3"/>
        <v>0</v>
      </c>
      <c r="I173" s="151"/>
      <c r="J173" s="151"/>
      <c r="K173" s="21" t="s">
        <v>300</v>
      </c>
      <c r="L173" s="5"/>
      <c r="M173" s="5"/>
    </row>
    <row r="174" spans="1:13" ht="18.75">
      <c r="A174" s="145"/>
      <c r="B174" s="131" t="s">
        <v>72</v>
      </c>
      <c r="C174" s="131"/>
      <c r="D174" s="150" t="s">
        <v>111</v>
      </c>
      <c r="E174" s="150"/>
      <c r="F174" s="41">
        <v>15</v>
      </c>
      <c r="G174" s="42">
        <v>1400</v>
      </c>
      <c r="H174" s="151">
        <f t="shared" si="3"/>
        <v>21000</v>
      </c>
      <c r="I174" s="151"/>
      <c r="J174" s="151"/>
      <c r="K174" s="21" t="s">
        <v>300</v>
      </c>
      <c r="L174" s="5"/>
      <c r="M174" s="5"/>
    </row>
    <row r="175" spans="1:13" ht="18.75">
      <c r="A175" s="145"/>
      <c r="B175" s="131" t="s">
        <v>173</v>
      </c>
      <c r="C175" s="131"/>
      <c r="D175" s="150" t="s">
        <v>111</v>
      </c>
      <c r="E175" s="150"/>
      <c r="F175" s="41">
        <v>45</v>
      </c>
      <c r="G175" s="42">
        <v>100</v>
      </c>
      <c r="H175" s="151">
        <f t="shared" si="3"/>
        <v>4500</v>
      </c>
      <c r="I175" s="151"/>
      <c r="J175" s="151"/>
      <c r="K175" s="21" t="s">
        <v>300</v>
      </c>
      <c r="L175" s="5"/>
      <c r="M175" s="5"/>
    </row>
    <row r="176" spans="1:15" s="83" customFormat="1" ht="21" customHeight="1">
      <c r="A176" s="145"/>
      <c r="B176" s="131" t="s">
        <v>370</v>
      </c>
      <c r="C176" s="131"/>
      <c r="D176" s="150" t="s">
        <v>111</v>
      </c>
      <c r="E176" s="150"/>
      <c r="F176" s="41">
        <v>800</v>
      </c>
      <c r="G176" s="42">
        <v>12</v>
      </c>
      <c r="H176" s="151">
        <f>G176*F176</f>
        <v>9600</v>
      </c>
      <c r="I176" s="151"/>
      <c r="J176" s="151"/>
      <c r="K176" s="21" t="s">
        <v>300</v>
      </c>
      <c r="L176" s="82"/>
      <c r="M176" s="14"/>
      <c r="N176"/>
      <c r="O176"/>
    </row>
    <row r="177" spans="1:13" ht="18.75" customHeight="1">
      <c r="A177" s="145"/>
      <c r="B177" s="166" t="s">
        <v>371</v>
      </c>
      <c r="C177" s="167"/>
      <c r="D177" s="168"/>
      <c r="E177" s="169"/>
      <c r="F177" s="84"/>
      <c r="G177" s="84"/>
      <c r="H177" s="170">
        <f>SUM(H142:J176)</f>
        <v>511210</v>
      </c>
      <c r="I177" s="169"/>
      <c r="J177" s="84"/>
      <c r="K177" s="34">
        <f>H177</f>
        <v>511210</v>
      </c>
      <c r="L177" s="5"/>
      <c r="M177" s="5"/>
    </row>
    <row r="178" spans="1:13" ht="18.75">
      <c r="A178" s="145"/>
      <c r="B178" s="171" t="s">
        <v>236</v>
      </c>
      <c r="C178" s="171"/>
      <c r="D178" s="171"/>
      <c r="E178" s="171"/>
      <c r="F178" s="171"/>
      <c r="G178" s="171"/>
      <c r="H178" s="171"/>
      <c r="I178" s="171"/>
      <c r="J178" s="171"/>
      <c r="K178" s="21"/>
      <c r="L178" s="5"/>
      <c r="M178" s="5"/>
    </row>
    <row r="179" spans="1:13" ht="18.75" customHeight="1">
      <c r="A179" s="145"/>
      <c r="B179" s="172" t="s">
        <v>258</v>
      </c>
      <c r="C179" s="172"/>
      <c r="D179" s="164" t="s">
        <v>259</v>
      </c>
      <c r="E179" s="164"/>
      <c r="F179" s="51" t="s">
        <v>260</v>
      </c>
      <c r="G179" s="36" t="s">
        <v>261</v>
      </c>
      <c r="H179" s="164" t="s">
        <v>257</v>
      </c>
      <c r="I179" s="164"/>
      <c r="J179" s="164"/>
      <c r="K179" s="21"/>
      <c r="L179" s="5"/>
      <c r="M179" s="5"/>
    </row>
    <row r="180" spans="1:13" ht="18.75" customHeight="1">
      <c r="A180" s="145"/>
      <c r="B180" s="173" t="s">
        <v>372</v>
      </c>
      <c r="C180" s="174"/>
      <c r="D180" s="150" t="s">
        <v>178</v>
      </c>
      <c r="E180" s="150"/>
      <c r="F180" s="72">
        <v>332</v>
      </c>
      <c r="G180" s="42">
        <v>35</v>
      </c>
      <c r="H180" s="175">
        <f>G180*F180</f>
        <v>11620</v>
      </c>
      <c r="I180" s="175"/>
      <c r="J180" s="175"/>
      <c r="K180" s="21" t="s">
        <v>300</v>
      </c>
      <c r="L180" s="5"/>
      <c r="M180" s="5"/>
    </row>
    <row r="181" spans="1:13" ht="18.75" customHeight="1">
      <c r="A181" s="145"/>
      <c r="B181" s="131" t="s">
        <v>373</v>
      </c>
      <c r="C181" s="131"/>
      <c r="D181" s="150" t="s">
        <v>179</v>
      </c>
      <c r="E181" s="150"/>
      <c r="F181" s="72">
        <v>192</v>
      </c>
      <c r="G181" s="42">
        <v>71</v>
      </c>
      <c r="H181" s="175">
        <f aca="true" t="shared" si="4" ref="H181:H194">F181*G181</f>
        <v>13632</v>
      </c>
      <c r="I181" s="175"/>
      <c r="J181" s="175"/>
      <c r="K181" s="21" t="s">
        <v>300</v>
      </c>
      <c r="L181" s="5"/>
      <c r="M181" s="5"/>
    </row>
    <row r="182" spans="1:13" ht="18.75">
      <c r="A182" s="145"/>
      <c r="B182" s="131" t="s">
        <v>301</v>
      </c>
      <c r="C182" s="131"/>
      <c r="D182" s="150" t="s">
        <v>111</v>
      </c>
      <c r="E182" s="150"/>
      <c r="F182" s="41">
        <v>984</v>
      </c>
      <c r="G182" s="42">
        <v>10</v>
      </c>
      <c r="H182" s="175">
        <f t="shared" si="4"/>
        <v>9840</v>
      </c>
      <c r="I182" s="175"/>
      <c r="J182" s="175"/>
      <c r="K182" s="21" t="s">
        <v>300</v>
      </c>
      <c r="L182" s="5"/>
      <c r="M182" s="5"/>
    </row>
    <row r="183" spans="1:13" ht="18.75" customHeight="1">
      <c r="A183" s="145"/>
      <c r="B183" s="125" t="s">
        <v>175</v>
      </c>
      <c r="C183" s="127"/>
      <c r="D183" s="150" t="s">
        <v>111</v>
      </c>
      <c r="E183" s="150"/>
      <c r="F183" s="41">
        <v>535</v>
      </c>
      <c r="G183" s="42">
        <v>8</v>
      </c>
      <c r="H183" s="175">
        <f t="shared" si="4"/>
        <v>4280</v>
      </c>
      <c r="I183" s="175"/>
      <c r="J183" s="175"/>
      <c r="K183" s="21" t="s">
        <v>300</v>
      </c>
      <c r="L183" s="5"/>
      <c r="M183" s="5"/>
    </row>
    <row r="184" spans="1:13" ht="18.75">
      <c r="A184" s="145"/>
      <c r="B184" s="125" t="s">
        <v>374</v>
      </c>
      <c r="C184" s="127"/>
      <c r="D184" s="150" t="s">
        <v>112</v>
      </c>
      <c r="E184" s="150"/>
      <c r="F184" s="41">
        <v>365</v>
      </c>
      <c r="G184" s="42">
        <v>15</v>
      </c>
      <c r="H184" s="175">
        <f t="shared" si="4"/>
        <v>5475</v>
      </c>
      <c r="I184" s="175"/>
      <c r="J184" s="175"/>
      <c r="K184" s="21" t="s">
        <v>300</v>
      </c>
      <c r="L184" s="5"/>
      <c r="M184" s="5"/>
    </row>
    <row r="185" spans="1:13" ht="18.75">
      <c r="A185" s="145"/>
      <c r="B185" s="125" t="s">
        <v>485</v>
      </c>
      <c r="C185" s="127"/>
      <c r="D185" s="155" t="s">
        <v>484</v>
      </c>
      <c r="E185" s="156"/>
      <c r="F185" s="41">
        <v>800</v>
      </c>
      <c r="G185" s="42">
        <v>6</v>
      </c>
      <c r="H185" s="176">
        <f>G185*F185</f>
        <v>4800</v>
      </c>
      <c r="I185" s="177"/>
      <c r="J185" s="42"/>
      <c r="K185" s="21" t="s">
        <v>300</v>
      </c>
      <c r="L185" s="5"/>
      <c r="M185" s="5"/>
    </row>
    <row r="186" spans="1:13" ht="18.75">
      <c r="A186" s="145"/>
      <c r="B186" s="131" t="s">
        <v>176</v>
      </c>
      <c r="C186" s="131"/>
      <c r="D186" s="155" t="s">
        <v>179</v>
      </c>
      <c r="E186" s="156"/>
      <c r="F186" s="41">
        <v>600</v>
      </c>
      <c r="G186" s="42">
        <v>80</v>
      </c>
      <c r="H186" s="175">
        <f t="shared" si="4"/>
        <v>48000</v>
      </c>
      <c r="I186" s="175"/>
      <c r="J186" s="175"/>
      <c r="K186" s="21" t="s">
        <v>300</v>
      </c>
      <c r="L186" s="5"/>
      <c r="M186" s="5"/>
    </row>
    <row r="187" spans="1:13" ht="18.75" hidden="1">
      <c r="A187" s="145"/>
      <c r="B187" s="125"/>
      <c r="C187" s="127"/>
      <c r="D187" s="155"/>
      <c r="E187" s="156"/>
      <c r="F187" s="41"/>
      <c r="G187" s="42"/>
      <c r="H187" s="176"/>
      <c r="I187" s="177"/>
      <c r="J187" s="42"/>
      <c r="K187" s="21"/>
      <c r="L187" s="5"/>
      <c r="M187" s="5"/>
    </row>
    <row r="188" spans="1:13" ht="0.75" customHeight="1" hidden="1">
      <c r="A188" s="145"/>
      <c r="B188" s="125"/>
      <c r="C188" s="127"/>
      <c r="D188" s="155"/>
      <c r="E188" s="156"/>
      <c r="F188" s="41"/>
      <c r="G188" s="42"/>
      <c r="H188" s="176">
        <f>G188*F188</f>
        <v>0</v>
      </c>
      <c r="I188" s="177"/>
      <c r="J188" s="42"/>
      <c r="K188" s="21"/>
      <c r="L188" s="5"/>
      <c r="M188" s="5"/>
    </row>
    <row r="189" spans="1:13" ht="18.75">
      <c r="A189" s="145"/>
      <c r="B189" s="131" t="s">
        <v>177</v>
      </c>
      <c r="C189" s="131"/>
      <c r="D189" s="150" t="s">
        <v>112</v>
      </c>
      <c r="E189" s="150"/>
      <c r="F189" s="41">
        <v>500</v>
      </c>
      <c r="G189" s="42">
        <v>45</v>
      </c>
      <c r="H189" s="175">
        <f t="shared" si="4"/>
        <v>22500</v>
      </c>
      <c r="I189" s="175"/>
      <c r="J189" s="175"/>
      <c r="K189" s="21" t="s">
        <v>300</v>
      </c>
      <c r="L189" s="5"/>
      <c r="M189" s="5"/>
    </row>
    <row r="190" spans="1:13" ht="18.75">
      <c r="A190" s="145"/>
      <c r="B190" s="125" t="s">
        <v>33</v>
      </c>
      <c r="C190" s="127"/>
      <c r="D190" s="155" t="s">
        <v>179</v>
      </c>
      <c r="E190" s="156"/>
      <c r="F190" s="41">
        <v>505</v>
      </c>
      <c r="G190" s="42">
        <v>55</v>
      </c>
      <c r="H190" s="176">
        <f>G190*F190</f>
        <v>27775</v>
      </c>
      <c r="I190" s="177"/>
      <c r="J190" s="42"/>
      <c r="K190" s="21" t="s">
        <v>300</v>
      </c>
      <c r="L190" s="5"/>
      <c r="M190" s="5"/>
    </row>
    <row r="191" spans="1:13" ht="18.75">
      <c r="A191" s="145"/>
      <c r="B191" s="131" t="s">
        <v>180</v>
      </c>
      <c r="C191" s="131"/>
      <c r="D191" s="150" t="s">
        <v>179</v>
      </c>
      <c r="E191" s="150"/>
      <c r="F191" s="41">
        <v>686</v>
      </c>
      <c r="G191" s="42">
        <v>20</v>
      </c>
      <c r="H191" s="175">
        <f t="shared" si="4"/>
        <v>13720</v>
      </c>
      <c r="I191" s="175"/>
      <c r="J191" s="175"/>
      <c r="K191" s="21" t="s">
        <v>300</v>
      </c>
      <c r="L191" s="5"/>
      <c r="M191" s="5"/>
    </row>
    <row r="192" spans="1:13" ht="18.75">
      <c r="A192" s="145"/>
      <c r="B192" s="125" t="s">
        <v>375</v>
      </c>
      <c r="C192" s="127"/>
      <c r="D192" s="150" t="s">
        <v>111</v>
      </c>
      <c r="E192" s="150"/>
      <c r="F192" s="41">
        <v>650</v>
      </c>
      <c r="G192" s="42">
        <v>55</v>
      </c>
      <c r="H192" s="175">
        <f t="shared" si="4"/>
        <v>35750</v>
      </c>
      <c r="I192" s="175"/>
      <c r="J192" s="175"/>
      <c r="K192" s="21" t="s">
        <v>300</v>
      </c>
      <c r="L192" s="5"/>
      <c r="M192" s="5"/>
    </row>
    <row r="193" spans="1:13" ht="18.75">
      <c r="A193" s="145"/>
      <c r="B193" s="131" t="s">
        <v>181</v>
      </c>
      <c r="C193" s="131"/>
      <c r="D193" s="150" t="s">
        <v>111</v>
      </c>
      <c r="E193" s="150"/>
      <c r="F193" s="41">
        <v>252</v>
      </c>
      <c r="G193" s="42">
        <v>35</v>
      </c>
      <c r="H193" s="175">
        <f t="shared" si="4"/>
        <v>8820</v>
      </c>
      <c r="I193" s="175"/>
      <c r="J193" s="175"/>
      <c r="K193" s="21" t="s">
        <v>300</v>
      </c>
      <c r="L193" s="5"/>
      <c r="M193" s="5"/>
    </row>
    <row r="194" spans="1:13" ht="18.75">
      <c r="A194" s="145"/>
      <c r="B194" s="131" t="s">
        <v>376</v>
      </c>
      <c r="C194" s="131"/>
      <c r="D194" s="150" t="s">
        <v>179</v>
      </c>
      <c r="E194" s="150"/>
      <c r="F194" s="41">
        <v>328</v>
      </c>
      <c r="G194" s="42">
        <v>65</v>
      </c>
      <c r="H194" s="175">
        <f t="shared" si="4"/>
        <v>21320</v>
      </c>
      <c r="I194" s="175"/>
      <c r="J194" s="175"/>
      <c r="K194" s="21" t="s">
        <v>300</v>
      </c>
      <c r="L194" s="5"/>
      <c r="M194" s="5"/>
    </row>
    <row r="195" spans="1:13" ht="18.75">
      <c r="A195" s="145"/>
      <c r="B195" s="125" t="s">
        <v>377</v>
      </c>
      <c r="C195" s="127"/>
      <c r="D195" s="155" t="s">
        <v>111</v>
      </c>
      <c r="E195" s="156"/>
      <c r="F195" s="41">
        <v>276</v>
      </c>
      <c r="G195" s="42">
        <v>40</v>
      </c>
      <c r="H195" s="176">
        <f>G195*F195</f>
        <v>11040</v>
      </c>
      <c r="I195" s="177"/>
      <c r="J195" s="42"/>
      <c r="K195" s="21" t="s">
        <v>300</v>
      </c>
      <c r="L195" s="5"/>
      <c r="M195" s="5"/>
    </row>
    <row r="196" spans="1:13" ht="21" customHeight="1">
      <c r="A196" s="145"/>
      <c r="B196" s="162" t="s">
        <v>237</v>
      </c>
      <c r="C196" s="162"/>
      <c r="D196" s="162"/>
      <c r="E196" s="162"/>
      <c r="F196" s="50"/>
      <c r="G196" s="50"/>
      <c r="H196" s="163">
        <f>SUM(H180:J195)</f>
        <v>238572</v>
      </c>
      <c r="I196" s="163"/>
      <c r="J196" s="163"/>
      <c r="K196" s="15">
        <f>H196</f>
        <v>238572</v>
      </c>
      <c r="L196" s="5"/>
      <c r="M196" s="14"/>
    </row>
    <row r="197" spans="1:13" ht="18.75">
      <c r="A197" s="145"/>
      <c r="B197" s="171" t="s">
        <v>398</v>
      </c>
      <c r="C197" s="171"/>
      <c r="D197" s="171"/>
      <c r="E197" s="171"/>
      <c r="F197" s="171"/>
      <c r="G197" s="171"/>
      <c r="H197" s="171"/>
      <c r="I197" s="171"/>
      <c r="J197" s="171"/>
      <c r="K197" s="21"/>
      <c r="L197" s="5"/>
      <c r="M197" s="13"/>
    </row>
    <row r="198" spans="1:13" ht="18.75" customHeight="1">
      <c r="A198" s="145"/>
      <c r="B198" s="164" t="s">
        <v>258</v>
      </c>
      <c r="C198" s="164"/>
      <c r="D198" s="164" t="s">
        <v>259</v>
      </c>
      <c r="E198" s="164"/>
      <c r="F198" s="51" t="s">
        <v>260</v>
      </c>
      <c r="G198" s="36" t="s">
        <v>261</v>
      </c>
      <c r="H198" s="164" t="s">
        <v>257</v>
      </c>
      <c r="I198" s="164"/>
      <c r="J198" s="164"/>
      <c r="K198" s="21"/>
      <c r="L198" s="5"/>
      <c r="M198" s="13"/>
    </row>
    <row r="199" spans="1:13" ht="18.75" customHeight="1" hidden="1">
      <c r="A199" s="145"/>
      <c r="B199" s="131" t="s">
        <v>191</v>
      </c>
      <c r="C199" s="131"/>
      <c r="D199" s="150" t="s">
        <v>111</v>
      </c>
      <c r="E199" s="150"/>
      <c r="F199" s="41"/>
      <c r="G199" s="42"/>
      <c r="H199" s="151">
        <f aca="true" t="shared" si="5" ref="H199:H243">F199*G199</f>
        <v>0</v>
      </c>
      <c r="I199" s="151"/>
      <c r="J199" s="151"/>
      <c r="K199" s="21"/>
      <c r="L199" s="5"/>
      <c r="M199" s="13"/>
    </row>
    <row r="200" spans="1:14" ht="18.75">
      <c r="A200" s="145"/>
      <c r="B200" s="131" t="s">
        <v>488</v>
      </c>
      <c r="C200" s="131"/>
      <c r="D200" s="150" t="s">
        <v>111</v>
      </c>
      <c r="E200" s="150"/>
      <c r="F200" s="41">
        <v>0</v>
      </c>
      <c r="G200" s="42">
        <v>1500</v>
      </c>
      <c r="H200" s="151">
        <f t="shared" si="5"/>
        <v>0</v>
      </c>
      <c r="I200" s="151"/>
      <c r="J200" s="151"/>
      <c r="K200" s="21" t="s">
        <v>300</v>
      </c>
      <c r="L200" s="5"/>
      <c r="M200" s="13"/>
      <c r="N200">
        <v>1500</v>
      </c>
    </row>
    <row r="201" spans="1:14" ht="18.75">
      <c r="A201" s="145"/>
      <c r="B201" s="131" t="s">
        <v>192</v>
      </c>
      <c r="C201" s="131"/>
      <c r="D201" s="150" t="s">
        <v>193</v>
      </c>
      <c r="E201" s="150"/>
      <c r="F201" s="41">
        <v>0</v>
      </c>
      <c r="G201" s="42">
        <v>550</v>
      </c>
      <c r="H201" s="151">
        <f t="shared" si="5"/>
        <v>0</v>
      </c>
      <c r="I201" s="151"/>
      <c r="J201" s="151"/>
      <c r="K201" s="21" t="s">
        <v>300</v>
      </c>
      <c r="L201" s="5"/>
      <c r="M201" s="13"/>
      <c r="N201">
        <v>178750</v>
      </c>
    </row>
    <row r="202" spans="1:14" ht="18.75">
      <c r="A202" s="145"/>
      <c r="B202" s="131" t="s">
        <v>91</v>
      </c>
      <c r="C202" s="131"/>
      <c r="D202" s="150" t="s">
        <v>111</v>
      </c>
      <c r="E202" s="150"/>
      <c r="F202" s="41">
        <v>0</v>
      </c>
      <c r="G202" s="42">
        <v>5000</v>
      </c>
      <c r="H202" s="151">
        <f t="shared" si="5"/>
        <v>0</v>
      </c>
      <c r="I202" s="151"/>
      <c r="J202" s="151"/>
      <c r="K202" s="21" t="s">
        <v>300</v>
      </c>
      <c r="L202" s="5"/>
      <c r="M202" s="13"/>
      <c r="N202">
        <v>90000</v>
      </c>
    </row>
    <row r="203" spans="1:14" ht="18.75">
      <c r="A203" s="145"/>
      <c r="B203" s="131" t="s">
        <v>383</v>
      </c>
      <c r="C203" s="131"/>
      <c r="D203" s="150" t="s">
        <v>111</v>
      </c>
      <c r="E203" s="150"/>
      <c r="F203" s="41">
        <v>0</v>
      </c>
      <c r="G203" s="42">
        <v>3700</v>
      </c>
      <c r="H203" s="151">
        <f t="shared" si="5"/>
        <v>0</v>
      </c>
      <c r="I203" s="151"/>
      <c r="J203" s="151"/>
      <c r="K203" s="21" t="s">
        <v>300</v>
      </c>
      <c r="L203" s="5"/>
      <c r="M203" s="13"/>
      <c r="N203">
        <v>74000</v>
      </c>
    </row>
    <row r="204" spans="1:13" ht="18.75">
      <c r="A204" s="145"/>
      <c r="B204" s="131" t="s">
        <v>486</v>
      </c>
      <c r="C204" s="131"/>
      <c r="D204" s="150" t="s">
        <v>111</v>
      </c>
      <c r="E204" s="150"/>
      <c r="F204" s="41">
        <v>20</v>
      </c>
      <c r="G204" s="42">
        <v>1800</v>
      </c>
      <c r="H204" s="151">
        <f>F204*G204</f>
        <v>36000</v>
      </c>
      <c r="I204" s="151"/>
      <c r="J204" s="151"/>
      <c r="K204" s="21" t="s">
        <v>300</v>
      </c>
      <c r="L204" s="5"/>
      <c r="M204" s="13"/>
    </row>
    <row r="205" spans="1:13" ht="18.75">
      <c r="A205" s="145"/>
      <c r="B205" s="131" t="s">
        <v>194</v>
      </c>
      <c r="C205" s="131"/>
      <c r="D205" s="150" t="s">
        <v>111</v>
      </c>
      <c r="E205" s="150"/>
      <c r="F205" s="41">
        <v>47</v>
      </c>
      <c r="G205" s="42">
        <v>980</v>
      </c>
      <c r="H205" s="151">
        <f t="shared" si="5"/>
        <v>46060</v>
      </c>
      <c r="I205" s="151"/>
      <c r="J205" s="151"/>
      <c r="K205" s="21" t="s">
        <v>300</v>
      </c>
      <c r="L205" s="5"/>
      <c r="M205" s="13"/>
    </row>
    <row r="206" spans="1:13" ht="18.75" customHeight="1" hidden="1">
      <c r="A206" s="145"/>
      <c r="B206" s="131" t="s">
        <v>195</v>
      </c>
      <c r="C206" s="131"/>
      <c r="D206" s="150" t="s">
        <v>111</v>
      </c>
      <c r="E206" s="150"/>
      <c r="F206" s="41"/>
      <c r="G206" s="42"/>
      <c r="H206" s="151">
        <f t="shared" si="5"/>
        <v>0</v>
      </c>
      <c r="I206" s="151"/>
      <c r="J206" s="151"/>
      <c r="K206" s="21"/>
      <c r="L206" s="5"/>
      <c r="M206" s="13"/>
    </row>
    <row r="207" spans="1:13" ht="18.75" customHeight="1" hidden="1">
      <c r="A207" s="145"/>
      <c r="B207" s="131" t="s">
        <v>196</v>
      </c>
      <c r="C207" s="131"/>
      <c r="D207" s="150" t="s">
        <v>111</v>
      </c>
      <c r="E207" s="150"/>
      <c r="F207" s="41"/>
      <c r="G207" s="42"/>
      <c r="H207" s="151">
        <f t="shared" si="5"/>
        <v>0</v>
      </c>
      <c r="I207" s="151"/>
      <c r="J207" s="151"/>
      <c r="K207" s="21"/>
      <c r="L207" s="5"/>
      <c r="M207" s="13"/>
    </row>
    <row r="208" spans="1:13" ht="18.75" customHeight="1" hidden="1">
      <c r="A208" s="145"/>
      <c r="B208" s="131" t="s">
        <v>197</v>
      </c>
      <c r="C208" s="131"/>
      <c r="D208" s="150" t="s">
        <v>111</v>
      </c>
      <c r="E208" s="150"/>
      <c r="F208" s="41"/>
      <c r="G208" s="42"/>
      <c r="H208" s="151">
        <f t="shared" si="5"/>
        <v>0</v>
      </c>
      <c r="I208" s="151"/>
      <c r="J208" s="151"/>
      <c r="K208" s="21"/>
      <c r="L208" s="5"/>
      <c r="M208" s="13"/>
    </row>
    <row r="209" spans="1:14" ht="18.75">
      <c r="A209" s="145"/>
      <c r="B209" s="131" t="s">
        <v>661</v>
      </c>
      <c r="C209" s="131"/>
      <c r="D209" s="150" t="s">
        <v>111</v>
      </c>
      <c r="E209" s="150"/>
      <c r="F209" s="41">
        <v>4765</v>
      </c>
      <c r="G209" s="42">
        <v>35.699</v>
      </c>
      <c r="H209" s="151">
        <v>170110</v>
      </c>
      <c r="I209" s="151"/>
      <c r="J209" s="151"/>
      <c r="K209" s="21" t="s">
        <v>300</v>
      </c>
      <c r="L209" s="5"/>
      <c r="M209" s="13"/>
      <c r="N209">
        <v>24000</v>
      </c>
    </row>
    <row r="210" spans="1:14" ht="18.75">
      <c r="A210" s="145"/>
      <c r="B210" s="131" t="s">
        <v>384</v>
      </c>
      <c r="C210" s="131"/>
      <c r="D210" s="150" t="s">
        <v>111</v>
      </c>
      <c r="E210" s="150"/>
      <c r="F210" s="41">
        <v>0</v>
      </c>
      <c r="G210" s="42">
        <v>1700</v>
      </c>
      <c r="H210" s="151">
        <f t="shared" si="5"/>
        <v>0</v>
      </c>
      <c r="I210" s="151"/>
      <c r="J210" s="151"/>
      <c r="K210" s="21" t="s">
        <v>300</v>
      </c>
      <c r="L210" s="5"/>
      <c r="M210" s="13"/>
      <c r="N210">
        <v>27200</v>
      </c>
    </row>
    <row r="211" spans="1:13" ht="18.75" customHeight="1" hidden="1">
      <c r="A211" s="145"/>
      <c r="B211" s="131" t="s">
        <v>199</v>
      </c>
      <c r="C211" s="131"/>
      <c r="D211" s="150" t="s">
        <v>111</v>
      </c>
      <c r="E211" s="150"/>
      <c r="F211" s="41"/>
      <c r="G211" s="42"/>
      <c r="H211" s="151">
        <f t="shared" si="5"/>
        <v>0</v>
      </c>
      <c r="I211" s="151"/>
      <c r="J211" s="151"/>
      <c r="K211" s="21"/>
      <c r="L211" s="5"/>
      <c r="M211" s="13"/>
    </row>
    <row r="212" spans="1:14" ht="18.75">
      <c r="A212" s="145"/>
      <c r="B212" s="131" t="s">
        <v>607</v>
      </c>
      <c r="C212" s="131"/>
      <c r="D212" s="150" t="s">
        <v>111</v>
      </c>
      <c r="E212" s="150"/>
      <c r="F212" s="41">
        <v>0</v>
      </c>
      <c r="G212" s="42">
        <v>900</v>
      </c>
      <c r="H212" s="151">
        <f t="shared" si="5"/>
        <v>0</v>
      </c>
      <c r="I212" s="151"/>
      <c r="J212" s="151"/>
      <c r="K212" s="21" t="s">
        <v>300</v>
      </c>
      <c r="L212" s="5"/>
      <c r="M212" s="13"/>
      <c r="N212">
        <v>22500</v>
      </c>
    </row>
    <row r="213" spans="1:13" ht="18.75">
      <c r="A213" s="145"/>
      <c r="B213" s="131" t="s">
        <v>302</v>
      </c>
      <c r="C213" s="131"/>
      <c r="D213" s="150" t="s">
        <v>111</v>
      </c>
      <c r="E213" s="150"/>
      <c r="F213" s="41">
        <v>2</v>
      </c>
      <c r="G213" s="42">
        <v>2400</v>
      </c>
      <c r="H213" s="151">
        <f t="shared" si="5"/>
        <v>4800</v>
      </c>
      <c r="I213" s="151"/>
      <c r="J213" s="151"/>
      <c r="K213" s="21" t="s">
        <v>300</v>
      </c>
      <c r="L213" s="5"/>
      <c r="M213" s="13"/>
    </row>
    <row r="214" spans="1:14" ht="18.75">
      <c r="A214" s="145"/>
      <c r="B214" s="131" t="s">
        <v>608</v>
      </c>
      <c r="C214" s="131"/>
      <c r="D214" s="150" t="s">
        <v>111</v>
      </c>
      <c r="E214" s="150"/>
      <c r="F214" s="41">
        <v>0</v>
      </c>
      <c r="G214" s="42">
        <v>550</v>
      </c>
      <c r="H214" s="151">
        <f t="shared" si="5"/>
        <v>0</v>
      </c>
      <c r="I214" s="151"/>
      <c r="J214" s="151"/>
      <c r="K214" s="21" t="s">
        <v>300</v>
      </c>
      <c r="L214" s="5"/>
      <c r="M214" s="13"/>
      <c r="N214">
        <v>9900</v>
      </c>
    </row>
    <row r="215" spans="1:13" ht="18.75">
      <c r="A215" s="145"/>
      <c r="B215" s="131" t="s">
        <v>303</v>
      </c>
      <c r="C215" s="131"/>
      <c r="D215" s="150" t="s">
        <v>111</v>
      </c>
      <c r="E215" s="150"/>
      <c r="F215" s="41">
        <v>5</v>
      </c>
      <c r="G215" s="42">
        <v>600</v>
      </c>
      <c r="H215" s="151">
        <f t="shared" si="5"/>
        <v>3000</v>
      </c>
      <c r="I215" s="151"/>
      <c r="J215" s="151"/>
      <c r="K215" s="21" t="s">
        <v>300</v>
      </c>
      <c r="L215" s="5"/>
      <c r="M215" s="13"/>
    </row>
    <row r="216" spans="1:14" ht="18.75">
      <c r="A216" s="145"/>
      <c r="B216" s="131" t="s">
        <v>200</v>
      </c>
      <c r="C216" s="131"/>
      <c r="D216" s="150" t="s">
        <v>111</v>
      </c>
      <c r="E216" s="150"/>
      <c r="F216" s="41">
        <v>0</v>
      </c>
      <c r="G216" s="42">
        <v>190</v>
      </c>
      <c r="H216" s="151">
        <f t="shared" si="5"/>
        <v>0</v>
      </c>
      <c r="I216" s="151"/>
      <c r="J216" s="151"/>
      <c r="K216" s="21" t="s">
        <v>300</v>
      </c>
      <c r="L216" s="5"/>
      <c r="M216" s="13"/>
      <c r="N216">
        <v>6460</v>
      </c>
    </row>
    <row r="217" spans="1:14" ht="18.75">
      <c r="A217" s="145"/>
      <c r="B217" s="131" t="s">
        <v>385</v>
      </c>
      <c r="C217" s="131"/>
      <c r="D217" s="150" t="s">
        <v>111</v>
      </c>
      <c r="E217" s="150"/>
      <c r="F217" s="41">
        <v>0</v>
      </c>
      <c r="G217" s="42">
        <v>5900</v>
      </c>
      <c r="H217" s="157">
        <f>F217*G217</f>
        <v>0</v>
      </c>
      <c r="I217" s="158"/>
      <c r="J217" s="43"/>
      <c r="K217" s="21" t="s">
        <v>300</v>
      </c>
      <c r="L217" s="5"/>
      <c r="M217" s="13"/>
      <c r="N217">
        <v>165200</v>
      </c>
    </row>
    <row r="218" spans="1:13" ht="18.75">
      <c r="A218" s="145"/>
      <c r="B218" s="131" t="s">
        <v>331</v>
      </c>
      <c r="C218" s="131"/>
      <c r="D218" s="150" t="s">
        <v>111</v>
      </c>
      <c r="E218" s="150"/>
      <c r="F218" s="41">
        <v>4</v>
      </c>
      <c r="G218" s="42">
        <v>600</v>
      </c>
      <c r="H218" s="151">
        <f>G218*F218</f>
        <v>2400</v>
      </c>
      <c r="I218" s="151"/>
      <c r="J218" s="151"/>
      <c r="K218" s="21" t="s">
        <v>300</v>
      </c>
      <c r="L218" s="5"/>
      <c r="M218" s="13"/>
    </row>
    <row r="219" spans="1:14" ht="18.75">
      <c r="A219" s="145"/>
      <c r="B219" s="131" t="s">
        <v>388</v>
      </c>
      <c r="C219" s="131"/>
      <c r="D219" s="150" t="s">
        <v>111</v>
      </c>
      <c r="E219" s="150"/>
      <c r="F219" s="41">
        <v>0</v>
      </c>
      <c r="G219" s="42">
        <v>1500</v>
      </c>
      <c r="H219" s="151">
        <f t="shared" si="5"/>
        <v>0</v>
      </c>
      <c r="I219" s="151"/>
      <c r="J219" s="151"/>
      <c r="K219" s="21" t="s">
        <v>300</v>
      </c>
      <c r="L219" s="5"/>
      <c r="M219" s="13"/>
      <c r="N219">
        <v>73500</v>
      </c>
    </row>
    <row r="220" spans="1:14" ht="18.75">
      <c r="A220" s="145"/>
      <c r="B220" s="131" t="s">
        <v>489</v>
      </c>
      <c r="C220" s="131"/>
      <c r="D220" s="150" t="s">
        <v>111</v>
      </c>
      <c r="E220" s="150"/>
      <c r="F220" s="41">
        <v>0</v>
      </c>
      <c r="G220" s="42">
        <v>5800</v>
      </c>
      <c r="H220" s="151">
        <f t="shared" si="5"/>
        <v>0</v>
      </c>
      <c r="I220" s="151"/>
      <c r="J220" s="151"/>
      <c r="K220" s="21" t="s">
        <v>300</v>
      </c>
      <c r="L220" s="5"/>
      <c r="M220" s="13"/>
      <c r="N220">
        <v>11600</v>
      </c>
    </row>
    <row r="221" spans="1:14" ht="18.75">
      <c r="A221" s="145"/>
      <c r="B221" s="131" t="s">
        <v>386</v>
      </c>
      <c r="C221" s="131"/>
      <c r="D221" s="150" t="s">
        <v>111</v>
      </c>
      <c r="E221" s="150"/>
      <c r="F221" s="41">
        <v>0</v>
      </c>
      <c r="G221" s="42">
        <v>5990</v>
      </c>
      <c r="H221" s="151">
        <f t="shared" si="5"/>
        <v>0</v>
      </c>
      <c r="I221" s="151"/>
      <c r="J221" s="151"/>
      <c r="K221" s="21" t="s">
        <v>300</v>
      </c>
      <c r="L221" s="5"/>
      <c r="M221" s="13"/>
      <c r="N221">
        <v>299500</v>
      </c>
    </row>
    <row r="222" spans="1:14" ht="18.75">
      <c r="A222" s="145"/>
      <c r="B222" s="131" t="s">
        <v>389</v>
      </c>
      <c r="C222" s="131"/>
      <c r="D222" s="150" t="s">
        <v>111</v>
      </c>
      <c r="E222" s="150"/>
      <c r="F222" s="41">
        <v>0</v>
      </c>
      <c r="G222" s="42">
        <v>5990</v>
      </c>
      <c r="H222" s="151">
        <f>F222*G222</f>
        <v>0</v>
      </c>
      <c r="I222" s="151"/>
      <c r="J222" s="151"/>
      <c r="K222" s="21" t="s">
        <v>300</v>
      </c>
      <c r="L222" s="5"/>
      <c r="M222" s="13"/>
      <c r="N222">
        <v>107820</v>
      </c>
    </row>
    <row r="223" spans="1:13" ht="18.75" customHeight="1">
      <c r="A223" s="145"/>
      <c r="B223" s="131" t="s">
        <v>92</v>
      </c>
      <c r="C223" s="131"/>
      <c r="D223" s="150" t="s">
        <v>111</v>
      </c>
      <c r="E223" s="150"/>
      <c r="F223" s="41">
        <v>4</v>
      </c>
      <c r="G223" s="42">
        <v>1800</v>
      </c>
      <c r="H223" s="151">
        <f t="shared" si="5"/>
        <v>7200</v>
      </c>
      <c r="I223" s="151"/>
      <c r="J223" s="151"/>
      <c r="K223" s="21" t="s">
        <v>300</v>
      </c>
      <c r="L223" s="5"/>
      <c r="M223" s="13"/>
    </row>
    <row r="224" spans="1:14" ht="18.75">
      <c r="A224" s="145"/>
      <c r="B224" s="131" t="s">
        <v>95</v>
      </c>
      <c r="C224" s="131"/>
      <c r="D224" s="150" t="s">
        <v>111</v>
      </c>
      <c r="E224" s="150"/>
      <c r="F224" s="41">
        <v>0</v>
      </c>
      <c r="G224" s="42">
        <v>2000</v>
      </c>
      <c r="H224" s="151">
        <f>F224*G224</f>
        <v>0</v>
      </c>
      <c r="I224" s="151"/>
      <c r="J224" s="151"/>
      <c r="K224" s="21" t="s">
        <v>300</v>
      </c>
      <c r="L224" s="5"/>
      <c r="M224" s="13"/>
      <c r="N224">
        <v>40000</v>
      </c>
    </row>
    <row r="225" spans="1:13" ht="18.75">
      <c r="A225" s="145"/>
      <c r="B225" s="131" t="s">
        <v>94</v>
      </c>
      <c r="C225" s="131"/>
      <c r="D225" s="150" t="s">
        <v>111</v>
      </c>
      <c r="E225" s="150"/>
      <c r="F225" s="41">
        <v>7</v>
      </c>
      <c r="G225" s="42">
        <v>3500</v>
      </c>
      <c r="H225" s="151">
        <f>F225*G225</f>
        <v>24500</v>
      </c>
      <c r="I225" s="151"/>
      <c r="J225" s="151"/>
      <c r="K225" s="21" t="s">
        <v>300</v>
      </c>
      <c r="L225" s="5"/>
      <c r="M225" s="13"/>
    </row>
    <row r="226" spans="1:14" ht="18.75">
      <c r="A226" s="145"/>
      <c r="B226" s="131" t="s">
        <v>315</v>
      </c>
      <c r="C226" s="131"/>
      <c r="D226" s="150" t="s">
        <v>111</v>
      </c>
      <c r="E226" s="150"/>
      <c r="F226" s="41">
        <v>0</v>
      </c>
      <c r="G226" s="42">
        <v>5900</v>
      </c>
      <c r="H226" s="151">
        <f>F226*G226</f>
        <v>0</v>
      </c>
      <c r="I226" s="151"/>
      <c r="J226" s="151"/>
      <c r="K226" s="21" t="s">
        <v>300</v>
      </c>
      <c r="L226" s="5"/>
      <c r="M226" s="13"/>
      <c r="N226">
        <v>141600</v>
      </c>
    </row>
    <row r="227" spans="1:13" ht="18.75">
      <c r="A227" s="145"/>
      <c r="B227" s="131" t="s">
        <v>393</v>
      </c>
      <c r="C227" s="131"/>
      <c r="D227" s="150" t="s">
        <v>111</v>
      </c>
      <c r="E227" s="150"/>
      <c r="F227" s="41">
        <v>2</v>
      </c>
      <c r="G227" s="42">
        <v>5900</v>
      </c>
      <c r="H227" s="151">
        <f>G227*F227</f>
        <v>11800</v>
      </c>
      <c r="I227" s="151"/>
      <c r="J227" s="151"/>
      <c r="K227" s="21" t="s">
        <v>300</v>
      </c>
      <c r="L227" s="5"/>
      <c r="M227" s="13"/>
    </row>
    <row r="228" spans="1:13" ht="18.75">
      <c r="A228" s="145"/>
      <c r="B228" s="131" t="s">
        <v>394</v>
      </c>
      <c r="C228" s="131"/>
      <c r="D228" s="150" t="s">
        <v>111</v>
      </c>
      <c r="E228" s="150"/>
      <c r="F228" s="41">
        <v>4</v>
      </c>
      <c r="G228" s="42">
        <v>2800</v>
      </c>
      <c r="H228" s="151">
        <f>F228*G228</f>
        <v>11200</v>
      </c>
      <c r="I228" s="151"/>
      <c r="J228" s="151"/>
      <c r="K228" s="21" t="s">
        <v>300</v>
      </c>
      <c r="L228" s="5"/>
      <c r="M228" s="13"/>
    </row>
    <row r="229" spans="1:14" ht="18.75">
      <c r="A229" s="145"/>
      <c r="B229" s="131" t="s">
        <v>391</v>
      </c>
      <c r="C229" s="131"/>
      <c r="D229" s="150" t="s">
        <v>111</v>
      </c>
      <c r="E229" s="150"/>
      <c r="F229" s="41">
        <v>0</v>
      </c>
      <c r="G229" s="42">
        <v>1100</v>
      </c>
      <c r="H229" s="151">
        <f>F229*G229</f>
        <v>0</v>
      </c>
      <c r="I229" s="151"/>
      <c r="J229" s="151"/>
      <c r="K229" s="21" t="s">
        <v>300</v>
      </c>
      <c r="L229" s="5"/>
      <c r="M229" s="13"/>
      <c r="N229">
        <v>8800</v>
      </c>
    </row>
    <row r="230" spans="1:13" ht="18.75">
      <c r="A230" s="145"/>
      <c r="B230" s="131" t="s">
        <v>497</v>
      </c>
      <c r="C230" s="131"/>
      <c r="D230" s="150" t="s">
        <v>111</v>
      </c>
      <c r="E230" s="150"/>
      <c r="F230" s="41">
        <v>4</v>
      </c>
      <c r="G230" s="42">
        <v>1000</v>
      </c>
      <c r="H230" s="151">
        <f>G230*F230</f>
        <v>4000</v>
      </c>
      <c r="I230" s="151"/>
      <c r="J230" s="151"/>
      <c r="K230" s="21" t="s">
        <v>300</v>
      </c>
      <c r="L230" s="5"/>
      <c r="M230" s="13"/>
    </row>
    <row r="231" spans="1:14" ht="16.5" customHeight="1">
      <c r="A231" s="145"/>
      <c r="B231" s="131" t="s">
        <v>487</v>
      </c>
      <c r="C231" s="131"/>
      <c r="D231" s="150" t="s">
        <v>111</v>
      </c>
      <c r="E231" s="150"/>
      <c r="F231" s="41">
        <v>0</v>
      </c>
      <c r="G231" s="42">
        <v>3500</v>
      </c>
      <c r="H231" s="151">
        <f aca="true" t="shared" si="6" ref="H231:H238">F231*G231</f>
        <v>0</v>
      </c>
      <c r="I231" s="151"/>
      <c r="J231" s="151"/>
      <c r="K231" s="21" t="s">
        <v>300</v>
      </c>
      <c r="L231" s="5"/>
      <c r="M231" s="13"/>
      <c r="N231">
        <v>357000</v>
      </c>
    </row>
    <row r="232" spans="1:13" ht="18.75">
      <c r="A232" s="145"/>
      <c r="B232" s="131" t="s">
        <v>660</v>
      </c>
      <c r="C232" s="131"/>
      <c r="D232" s="150" t="s">
        <v>111</v>
      </c>
      <c r="E232" s="150"/>
      <c r="F232" s="41">
        <v>8</v>
      </c>
      <c r="G232" s="42">
        <v>4200</v>
      </c>
      <c r="H232" s="151">
        <f t="shared" si="6"/>
        <v>33600</v>
      </c>
      <c r="I232" s="151"/>
      <c r="J232" s="151"/>
      <c r="K232" s="21" t="s">
        <v>300</v>
      </c>
      <c r="L232" s="5"/>
      <c r="M232" s="13"/>
    </row>
    <row r="233" spans="1:13" ht="18.75">
      <c r="A233" s="145"/>
      <c r="B233" s="131" t="s">
        <v>93</v>
      </c>
      <c r="C233" s="131"/>
      <c r="D233" s="150" t="s">
        <v>111</v>
      </c>
      <c r="E233" s="150"/>
      <c r="F233" s="41">
        <v>10</v>
      </c>
      <c r="G233" s="42">
        <v>3500</v>
      </c>
      <c r="H233" s="151">
        <f>G233*F233</f>
        <v>35000</v>
      </c>
      <c r="I233" s="151"/>
      <c r="J233" s="151"/>
      <c r="K233" s="21" t="s">
        <v>300</v>
      </c>
      <c r="L233" s="5"/>
      <c r="M233" s="13"/>
    </row>
    <row r="234" spans="1:14" ht="18.75">
      <c r="A234" s="145"/>
      <c r="B234" s="131" t="s">
        <v>396</v>
      </c>
      <c r="C234" s="131"/>
      <c r="D234" s="150" t="s">
        <v>111</v>
      </c>
      <c r="E234" s="150"/>
      <c r="F234" s="41">
        <v>0</v>
      </c>
      <c r="G234" s="42">
        <v>3600</v>
      </c>
      <c r="H234" s="151">
        <f>G234*F234</f>
        <v>0</v>
      </c>
      <c r="I234" s="151"/>
      <c r="J234" s="151"/>
      <c r="K234" s="21" t="s">
        <v>300</v>
      </c>
      <c r="L234" s="5"/>
      <c r="M234" s="13"/>
      <c r="N234">
        <v>21600</v>
      </c>
    </row>
    <row r="235" spans="1:13" ht="18.75">
      <c r="A235" s="145"/>
      <c r="B235" s="131" t="s">
        <v>395</v>
      </c>
      <c r="C235" s="131"/>
      <c r="D235" s="150" t="s">
        <v>111</v>
      </c>
      <c r="E235" s="150"/>
      <c r="F235" s="41">
        <v>24</v>
      </c>
      <c r="G235" s="42">
        <v>2500</v>
      </c>
      <c r="H235" s="151">
        <f>G235*F235</f>
        <v>60000</v>
      </c>
      <c r="I235" s="151"/>
      <c r="J235" s="151"/>
      <c r="K235" s="21" t="s">
        <v>300</v>
      </c>
      <c r="L235" s="5"/>
      <c r="M235" s="13"/>
    </row>
    <row r="236" spans="1:13" ht="18.75">
      <c r="A236" s="145"/>
      <c r="B236" s="131" t="s">
        <v>392</v>
      </c>
      <c r="C236" s="131"/>
      <c r="D236" s="150" t="s">
        <v>111</v>
      </c>
      <c r="E236" s="150"/>
      <c r="F236" s="41">
        <v>24</v>
      </c>
      <c r="G236" s="42">
        <v>2450</v>
      </c>
      <c r="H236" s="151">
        <f>F236*G236</f>
        <v>58800</v>
      </c>
      <c r="I236" s="151"/>
      <c r="J236" s="151"/>
      <c r="K236" s="21" t="s">
        <v>300</v>
      </c>
      <c r="L236" s="5"/>
      <c r="M236" s="13"/>
    </row>
    <row r="237" spans="1:14" ht="18.75">
      <c r="A237" s="145"/>
      <c r="B237" s="131" t="s">
        <v>314</v>
      </c>
      <c r="C237" s="131"/>
      <c r="D237" s="150" t="s">
        <v>111</v>
      </c>
      <c r="E237" s="150"/>
      <c r="F237" s="41">
        <v>0</v>
      </c>
      <c r="G237" s="42">
        <v>5990</v>
      </c>
      <c r="H237" s="151">
        <f t="shared" si="6"/>
        <v>0</v>
      </c>
      <c r="I237" s="151"/>
      <c r="J237" s="151"/>
      <c r="K237" s="21" t="s">
        <v>300</v>
      </c>
      <c r="L237" s="5"/>
      <c r="M237" s="13"/>
      <c r="N237">
        <v>23960</v>
      </c>
    </row>
    <row r="238" spans="1:14" ht="18.75" customHeight="1">
      <c r="A238" s="145"/>
      <c r="B238" s="125" t="s">
        <v>390</v>
      </c>
      <c r="C238" s="127"/>
      <c r="D238" s="155" t="s">
        <v>111</v>
      </c>
      <c r="E238" s="156"/>
      <c r="F238" s="41">
        <v>0</v>
      </c>
      <c r="G238" s="42">
        <v>1500</v>
      </c>
      <c r="H238" s="157">
        <f t="shared" si="6"/>
        <v>0</v>
      </c>
      <c r="I238" s="178"/>
      <c r="J238" s="158"/>
      <c r="K238" s="21" t="s">
        <v>300</v>
      </c>
      <c r="L238" s="5"/>
      <c r="M238" s="13"/>
      <c r="N238">
        <v>72000</v>
      </c>
    </row>
    <row r="239" spans="1:13" ht="0.75" customHeight="1">
      <c r="A239" s="145"/>
      <c r="B239" s="131"/>
      <c r="C239" s="131"/>
      <c r="D239" s="150"/>
      <c r="E239" s="150"/>
      <c r="F239" s="41"/>
      <c r="G239" s="42"/>
      <c r="H239" s="151">
        <f t="shared" si="5"/>
        <v>0</v>
      </c>
      <c r="I239" s="151"/>
      <c r="J239" s="151"/>
      <c r="K239" s="21" t="s">
        <v>300</v>
      </c>
      <c r="L239" s="5"/>
      <c r="M239" s="13"/>
    </row>
    <row r="240" spans="1:13" ht="18.75">
      <c r="A240" s="145"/>
      <c r="B240" s="131" t="s">
        <v>201</v>
      </c>
      <c r="C240" s="131"/>
      <c r="D240" s="150" t="s">
        <v>111</v>
      </c>
      <c r="E240" s="150"/>
      <c r="F240" s="41">
        <v>8</v>
      </c>
      <c r="G240" s="42">
        <v>3500</v>
      </c>
      <c r="H240" s="151">
        <f t="shared" si="5"/>
        <v>28000</v>
      </c>
      <c r="I240" s="151"/>
      <c r="J240" s="151"/>
      <c r="K240" s="21" t="s">
        <v>300</v>
      </c>
      <c r="L240" s="5"/>
      <c r="M240" s="13"/>
    </row>
    <row r="241" spans="1:13" ht="18.75">
      <c r="A241" s="145"/>
      <c r="B241" s="131" t="s">
        <v>431</v>
      </c>
      <c r="C241" s="131"/>
      <c r="D241" s="150" t="s">
        <v>111</v>
      </c>
      <c r="E241" s="150"/>
      <c r="F241" s="41">
        <v>12</v>
      </c>
      <c r="G241" s="42">
        <v>5000</v>
      </c>
      <c r="H241" s="151">
        <f>G241*F241</f>
        <v>60000</v>
      </c>
      <c r="I241" s="151"/>
      <c r="J241" s="151"/>
      <c r="K241" s="21" t="s">
        <v>300</v>
      </c>
      <c r="L241" s="5"/>
      <c r="M241" s="13"/>
    </row>
    <row r="242" spans="1:13" ht="18.75">
      <c r="A242" s="145"/>
      <c r="B242" s="131" t="s">
        <v>196</v>
      </c>
      <c r="C242" s="131"/>
      <c r="D242" s="150" t="s">
        <v>111</v>
      </c>
      <c r="E242" s="150"/>
      <c r="F242" s="41">
        <v>18</v>
      </c>
      <c r="G242" s="42">
        <v>1800</v>
      </c>
      <c r="H242" s="151">
        <f>F242*G242</f>
        <v>32400</v>
      </c>
      <c r="I242" s="151"/>
      <c r="J242" s="151"/>
      <c r="K242" s="21" t="s">
        <v>300</v>
      </c>
      <c r="L242" s="5"/>
      <c r="M242" s="13"/>
    </row>
    <row r="243" spans="1:13" ht="18.75">
      <c r="A243" s="145"/>
      <c r="B243" s="131" t="s">
        <v>387</v>
      </c>
      <c r="C243" s="131"/>
      <c r="D243" s="150" t="s">
        <v>111</v>
      </c>
      <c r="E243" s="150"/>
      <c r="F243" s="41">
        <v>6</v>
      </c>
      <c r="G243" s="42">
        <v>2500</v>
      </c>
      <c r="H243" s="151">
        <f t="shared" si="5"/>
        <v>15000</v>
      </c>
      <c r="I243" s="151"/>
      <c r="J243" s="151"/>
      <c r="K243" s="21" t="s">
        <v>300</v>
      </c>
      <c r="L243" s="5"/>
      <c r="M243" s="13"/>
    </row>
    <row r="244" spans="1:14" ht="21" customHeight="1">
      <c r="A244" s="145"/>
      <c r="B244" s="162" t="s">
        <v>397</v>
      </c>
      <c r="C244" s="162"/>
      <c r="D244" s="162"/>
      <c r="E244" s="162"/>
      <c r="F244" s="50"/>
      <c r="G244" s="50"/>
      <c r="H244" s="163">
        <f>SUM(H199:J243)</f>
        <v>643870</v>
      </c>
      <c r="I244" s="163"/>
      <c r="J244" s="163"/>
      <c r="K244" s="15">
        <f>H244</f>
        <v>643870</v>
      </c>
      <c r="L244" s="5"/>
      <c r="M244" s="14"/>
      <c r="N244">
        <f>N238+N237+N234+N231+N229++N226+N224+N222+N221+N220+N219+N217+N216+N214+N212+N210+N209+N203+N202+N201+N200</f>
        <v>1756890</v>
      </c>
    </row>
    <row r="245" spans="1:13" ht="18.75">
      <c r="A245" s="145"/>
      <c r="B245" s="171" t="s">
        <v>271</v>
      </c>
      <c r="C245" s="171"/>
      <c r="D245" s="171"/>
      <c r="E245" s="171"/>
      <c r="F245" s="171"/>
      <c r="G245" s="171"/>
      <c r="H245" s="171"/>
      <c r="I245" s="171"/>
      <c r="J245" s="171"/>
      <c r="K245" s="21"/>
      <c r="L245" s="5"/>
      <c r="M245" s="5"/>
    </row>
    <row r="246" spans="1:13" ht="18.75" customHeight="1">
      <c r="A246" s="145"/>
      <c r="B246" s="164" t="s">
        <v>258</v>
      </c>
      <c r="C246" s="164"/>
      <c r="D246" s="164" t="s">
        <v>259</v>
      </c>
      <c r="E246" s="164"/>
      <c r="F246" s="51" t="s">
        <v>260</v>
      </c>
      <c r="G246" s="36" t="s">
        <v>261</v>
      </c>
      <c r="H246" s="164" t="s">
        <v>257</v>
      </c>
      <c r="I246" s="164"/>
      <c r="J246" s="164"/>
      <c r="K246" s="21"/>
      <c r="L246" s="5"/>
      <c r="M246" s="5"/>
    </row>
    <row r="247" spans="1:13" ht="18.75">
      <c r="A247" s="145"/>
      <c r="B247" s="131" t="s">
        <v>202</v>
      </c>
      <c r="C247" s="131"/>
      <c r="D247" s="150" t="s">
        <v>111</v>
      </c>
      <c r="E247" s="150"/>
      <c r="F247" s="41">
        <v>380</v>
      </c>
      <c r="G247" s="42">
        <v>450</v>
      </c>
      <c r="H247" s="151">
        <f>G247*F247</f>
        <v>171000</v>
      </c>
      <c r="I247" s="151"/>
      <c r="J247" s="151"/>
      <c r="K247" s="21" t="s">
        <v>300</v>
      </c>
      <c r="L247" s="5"/>
      <c r="M247" s="5"/>
    </row>
    <row r="248" spans="1:13" ht="18.75">
      <c r="A248" s="145"/>
      <c r="B248" s="131" t="s">
        <v>203</v>
      </c>
      <c r="C248" s="131"/>
      <c r="D248" s="150" t="s">
        <v>111</v>
      </c>
      <c r="E248" s="150"/>
      <c r="F248" s="41">
        <v>101</v>
      </c>
      <c r="G248" s="42">
        <v>500</v>
      </c>
      <c r="H248" s="151">
        <f>F248*G248</f>
        <v>50500</v>
      </c>
      <c r="I248" s="151"/>
      <c r="J248" s="151"/>
      <c r="K248" s="21" t="s">
        <v>300</v>
      </c>
      <c r="L248" s="5"/>
      <c r="M248" s="5"/>
    </row>
    <row r="249" spans="1:14" ht="18.75">
      <c r="A249" s="145"/>
      <c r="B249" s="131" t="s">
        <v>204</v>
      </c>
      <c r="C249" s="131"/>
      <c r="D249" s="150" t="s">
        <v>111</v>
      </c>
      <c r="E249" s="150"/>
      <c r="F249" s="41">
        <v>0</v>
      </c>
      <c r="G249" s="42">
        <v>2300</v>
      </c>
      <c r="H249" s="151">
        <f>G249*F249</f>
        <v>0</v>
      </c>
      <c r="I249" s="151"/>
      <c r="J249" s="151"/>
      <c r="K249" s="21" t="s">
        <v>300</v>
      </c>
      <c r="L249" s="5"/>
      <c r="M249" s="5"/>
      <c r="N249">
        <v>223100</v>
      </c>
    </row>
    <row r="250" spans="1:13" ht="18.75">
      <c r="A250" s="145"/>
      <c r="B250" s="131" t="s">
        <v>205</v>
      </c>
      <c r="C250" s="131"/>
      <c r="D250" s="150" t="s">
        <v>111</v>
      </c>
      <c r="E250" s="150"/>
      <c r="F250" s="41">
        <v>16</v>
      </c>
      <c r="G250" s="42">
        <v>600</v>
      </c>
      <c r="H250" s="151">
        <f>F250*G250</f>
        <v>9600</v>
      </c>
      <c r="I250" s="151"/>
      <c r="J250" s="151"/>
      <c r="K250" s="21" t="s">
        <v>300</v>
      </c>
      <c r="L250" s="5"/>
      <c r="M250" s="5"/>
    </row>
    <row r="251" spans="1:14" ht="18.75">
      <c r="A251" s="145"/>
      <c r="B251" s="131" t="s">
        <v>206</v>
      </c>
      <c r="C251" s="131"/>
      <c r="D251" s="150" t="s">
        <v>111</v>
      </c>
      <c r="E251" s="150"/>
      <c r="F251" s="41">
        <v>0</v>
      </c>
      <c r="G251" s="42">
        <v>2100</v>
      </c>
      <c r="H251" s="151">
        <f>F251*G251</f>
        <v>0</v>
      </c>
      <c r="I251" s="151"/>
      <c r="J251" s="151"/>
      <c r="K251" s="21" t="s">
        <v>300</v>
      </c>
      <c r="L251" s="5"/>
      <c r="M251" s="5"/>
      <c r="N251">
        <v>71400</v>
      </c>
    </row>
    <row r="252" spans="1:14" ht="18.75">
      <c r="A252" s="145"/>
      <c r="B252" s="131" t="s">
        <v>496</v>
      </c>
      <c r="C252" s="131"/>
      <c r="D252" s="150" t="s">
        <v>111</v>
      </c>
      <c r="E252" s="150"/>
      <c r="F252" s="41">
        <v>0</v>
      </c>
      <c r="G252" s="42">
        <v>5600</v>
      </c>
      <c r="H252" s="151">
        <f>F252*G252</f>
        <v>0</v>
      </c>
      <c r="I252" s="151"/>
      <c r="J252" s="151"/>
      <c r="K252" s="21" t="s">
        <v>300</v>
      </c>
      <c r="L252" s="5"/>
      <c r="M252" s="5"/>
      <c r="N252">
        <v>78400</v>
      </c>
    </row>
    <row r="253" spans="1:14" ht="33.75" customHeight="1">
      <c r="A253" s="145"/>
      <c r="B253" s="131" t="s">
        <v>493</v>
      </c>
      <c r="C253" s="131"/>
      <c r="D253" s="150" t="s">
        <v>111</v>
      </c>
      <c r="E253" s="150"/>
      <c r="F253" s="41">
        <v>0</v>
      </c>
      <c r="G253" s="42">
        <v>2800</v>
      </c>
      <c r="H253" s="151">
        <f>G253*F253</f>
        <v>0</v>
      </c>
      <c r="I253" s="151"/>
      <c r="J253" s="151"/>
      <c r="K253" s="21" t="s">
        <v>300</v>
      </c>
      <c r="L253" s="5"/>
      <c r="M253" s="5"/>
      <c r="N253">
        <v>3203200</v>
      </c>
    </row>
    <row r="254" spans="1:13" ht="18.75">
      <c r="A254" s="145"/>
      <c r="B254" s="131" t="s">
        <v>88</v>
      </c>
      <c r="C254" s="131"/>
      <c r="D254" s="150" t="s">
        <v>111</v>
      </c>
      <c r="E254" s="150"/>
      <c r="F254" s="41">
        <v>1020</v>
      </c>
      <c r="G254" s="42">
        <v>350</v>
      </c>
      <c r="H254" s="151">
        <f>F254*G254</f>
        <v>357000</v>
      </c>
      <c r="I254" s="151"/>
      <c r="J254" s="151"/>
      <c r="K254" s="21" t="s">
        <v>300</v>
      </c>
      <c r="L254" s="5"/>
      <c r="M254" s="5"/>
    </row>
    <row r="255" spans="1:14" ht="18.75">
      <c r="A255" s="145"/>
      <c r="B255" s="131" t="s">
        <v>83</v>
      </c>
      <c r="C255" s="131"/>
      <c r="D255" s="150" t="s">
        <v>111</v>
      </c>
      <c r="E255" s="150"/>
      <c r="F255" s="41">
        <v>0</v>
      </c>
      <c r="G255" s="42">
        <v>3700</v>
      </c>
      <c r="H255" s="151">
        <f>F255*G255</f>
        <v>0</v>
      </c>
      <c r="I255" s="151"/>
      <c r="J255" s="151"/>
      <c r="K255" s="21" t="s">
        <v>300</v>
      </c>
      <c r="L255" s="5"/>
      <c r="M255" s="5"/>
      <c r="N255">
        <v>40700</v>
      </c>
    </row>
    <row r="256" spans="1:13" ht="18.75">
      <c r="A256" s="145"/>
      <c r="B256" s="131" t="s">
        <v>89</v>
      </c>
      <c r="C256" s="131"/>
      <c r="D256" s="150" t="s">
        <v>111</v>
      </c>
      <c r="E256" s="150"/>
      <c r="F256" s="41">
        <v>41</v>
      </c>
      <c r="G256" s="42">
        <v>1600</v>
      </c>
      <c r="H256" s="151">
        <f>G256*F256</f>
        <v>65600</v>
      </c>
      <c r="I256" s="151"/>
      <c r="J256" s="151"/>
      <c r="K256" s="21" t="s">
        <v>300</v>
      </c>
      <c r="L256" s="5"/>
      <c r="M256" s="5"/>
    </row>
    <row r="257" spans="1:14" ht="18.75">
      <c r="A257" s="145"/>
      <c r="B257" s="131" t="s">
        <v>207</v>
      </c>
      <c r="C257" s="131"/>
      <c r="D257" s="150" t="s">
        <v>111</v>
      </c>
      <c r="E257" s="150"/>
      <c r="F257" s="41">
        <v>0</v>
      </c>
      <c r="G257" s="42">
        <v>2600</v>
      </c>
      <c r="H257" s="151"/>
      <c r="I257" s="151"/>
      <c r="J257" s="151"/>
      <c r="K257" s="21" t="s">
        <v>300</v>
      </c>
      <c r="L257" s="5"/>
      <c r="M257" s="5"/>
      <c r="N257">
        <v>361400</v>
      </c>
    </row>
    <row r="258" spans="1:13" ht="18.75">
      <c r="A258" s="145"/>
      <c r="B258" s="131" t="s">
        <v>400</v>
      </c>
      <c r="C258" s="131"/>
      <c r="D258" s="150" t="s">
        <v>111</v>
      </c>
      <c r="E258" s="150"/>
      <c r="F258" s="41">
        <v>45</v>
      </c>
      <c r="G258" s="42">
        <v>600</v>
      </c>
      <c r="H258" s="151">
        <f>G258*F258</f>
        <v>27000</v>
      </c>
      <c r="I258" s="151"/>
      <c r="J258" s="151"/>
      <c r="K258" s="21" t="s">
        <v>300</v>
      </c>
      <c r="L258" s="5"/>
      <c r="M258" s="5"/>
    </row>
    <row r="259" spans="1:14" ht="18.75">
      <c r="A259" s="145"/>
      <c r="B259" s="131" t="s">
        <v>84</v>
      </c>
      <c r="C259" s="131"/>
      <c r="D259" s="150" t="s">
        <v>111</v>
      </c>
      <c r="E259" s="150"/>
      <c r="F259" s="41">
        <v>0</v>
      </c>
      <c r="G259" s="42">
        <v>2500</v>
      </c>
      <c r="H259" s="151">
        <f>F259*G259</f>
        <v>0</v>
      </c>
      <c r="I259" s="151"/>
      <c r="J259" s="151"/>
      <c r="K259" s="21" t="s">
        <v>300</v>
      </c>
      <c r="L259" s="5"/>
      <c r="M259" s="5"/>
      <c r="N259">
        <v>575000</v>
      </c>
    </row>
    <row r="260" spans="1:13" ht="18.75">
      <c r="A260" s="145"/>
      <c r="B260" s="131" t="s">
        <v>399</v>
      </c>
      <c r="C260" s="131"/>
      <c r="D260" s="150" t="s">
        <v>111</v>
      </c>
      <c r="E260" s="150"/>
      <c r="F260" s="41">
        <v>410</v>
      </c>
      <c r="G260" s="42">
        <v>1700</v>
      </c>
      <c r="H260" s="151">
        <f>G260*F260</f>
        <v>697000</v>
      </c>
      <c r="I260" s="151"/>
      <c r="J260" s="151"/>
      <c r="K260" s="21" t="s">
        <v>300</v>
      </c>
      <c r="L260" s="5"/>
      <c r="M260" s="5"/>
    </row>
    <row r="261" spans="1:13" ht="30.75" customHeight="1">
      <c r="A261" s="145"/>
      <c r="B261" s="131" t="s">
        <v>86</v>
      </c>
      <c r="C261" s="131"/>
      <c r="D261" s="150" t="s">
        <v>111</v>
      </c>
      <c r="E261" s="150"/>
      <c r="F261" s="41">
        <v>52</v>
      </c>
      <c r="G261" s="42">
        <v>2200</v>
      </c>
      <c r="H261" s="151">
        <f>F261*G261</f>
        <v>114400</v>
      </c>
      <c r="I261" s="151"/>
      <c r="J261" s="151"/>
      <c r="K261" s="21" t="s">
        <v>300</v>
      </c>
      <c r="L261" s="5"/>
      <c r="M261" s="5"/>
    </row>
    <row r="262" spans="1:13" ht="19.5" customHeight="1">
      <c r="A262" s="145"/>
      <c r="B262" s="131" t="s">
        <v>85</v>
      </c>
      <c r="C262" s="131"/>
      <c r="D262" s="150" t="s">
        <v>111</v>
      </c>
      <c r="E262" s="150"/>
      <c r="F262" s="41">
        <v>5</v>
      </c>
      <c r="G262" s="42">
        <v>5000</v>
      </c>
      <c r="H262" s="151">
        <f>F262*G262</f>
        <v>25000</v>
      </c>
      <c r="I262" s="151"/>
      <c r="J262" s="151"/>
      <c r="K262" s="21" t="s">
        <v>300</v>
      </c>
      <c r="L262" s="5"/>
      <c r="M262" s="5"/>
    </row>
    <row r="263" spans="1:15" s="66" customFormat="1" ht="18.75">
      <c r="A263" s="145"/>
      <c r="B263" s="131" t="s">
        <v>494</v>
      </c>
      <c r="C263" s="131"/>
      <c r="D263" s="150" t="s">
        <v>111</v>
      </c>
      <c r="E263" s="150"/>
      <c r="F263" s="41">
        <v>6</v>
      </c>
      <c r="G263" s="42">
        <v>2500</v>
      </c>
      <c r="H263" s="151">
        <f>G263*F263</f>
        <v>15000</v>
      </c>
      <c r="I263" s="151"/>
      <c r="J263" s="151"/>
      <c r="K263" s="16" t="s">
        <v>300</v>
      </c>
      <c r="L263" s="13"/>
      <c r="M263" s="13"/>
      <c r="N263"/>
      <c r="O263"/>
    </row>
    <row r="264" spans="1:14" ht="18.75" customHeight="1">
      <c r="A264" s="145"/>
      <c r="B264" s="131" t="s">
        <v>401</v>
      </c>
      <c r="C264" s="131"/>
      <c r="D264" s="150" t="s">
        <v>111</v>
      </c>
      <c r="E264" s="150"/>
      <c r="F264" s="41">
        <v>0</v>
      </c>
      <c r="G264" s="42">
        <v>4500</v>
      </c>
      <c r="H264" s="151">
        <f aca="true" t="shared" si="7" ref="H264:H269">F264*G264</f>
        <v>0</v>
      </c>
      <c r="I264" s="151"/>
      <c r="J264" s="151"/>
      <c r="K264" s="21" t="s">
        <v>300</v>
      </c>
      <c r="L264" s="5"/>
      <c r="M264" s="5"/>
      <c r="N264">
        <v>166500</v>
      </c>
    </row>
    <row r="265" spans="1:13" ht="18.75">
      <c r="A265" s="145"/>
      <c r="B265" s="131" t="s">
        <v>90</v>
      </c>
      <c r="C265" s="131"/>
      <c r="D265" s="150" t="s">
        <v>111</v>
      </c>
      <c r="E265" s="150"/>
      <c r="F265" s="41">
        <v>31</v>
      </c>
      <c r="G265" s="42">
        <v>700</v>
      </c>
      <c r="H265" s="151">
        <f t="shared" si="7"/>
        <v>21700</v>
      </c>
      <c r="I265" s="151"/>
      <c r="J265" s="151"/>
      <c r="K265" s="21" t="s">
        <v>300</v>
      </c>
      <c r="L265" s="5"/>
      <c r="M265" s="5"/>
    </row>
    <row r="266" spans="1:13" ht="18.75">
      <c r="A266" s="145"/>
      <c r="B266" s="131" t="s">
        <v>330</v>
      </c>
      <c r="C266" s="131"/>
      <c r="D266" s="150" t="s">
        <v>111</v>
      </c>
      <c r="E266" s="150"/>
      <c r="F266" s="41">
        <v>3</v>
      </c>
      <c r="G266" s="42">
        <v>1600</v>
      </c>
      <c r="H266" s="151">
        <f t="shared" si="7"/>
        <v>4800</v>
      </c>
      <c r="I266" s="151"/>
      <c r="J266" s="151"/>
      <c r="K266" s="21" t="s">
        <v>300</v>
      </c>
      <c r="L266" s="5"/>
      <c r="M266" s="5"/>
    </row>
    <row r="267" spans="1:14" ht="18.75">
      <c r="A267" s="145"/>
      <c r="B267" s="131" t="s">
        <v>495</v>
      </c>
      <c r="C267" s="131"/>
      <c r="D267" s="150" t="s">
        <v>111</v>
      </c>
      <c r="E267" s="150"/>
      <c r="F267" s="41">
        <v>0</v>
      </c>
      <c r="G267" s="42">
        <v>3800</v>
      </c>
      <c r="H267" s="151">
        <f t="shared" si="7"/>
        <v>0</v>
      </c>
      <c r="I267" s="151"/>
      <c r="J267" s="151"/>
      <c r="K267" s="21" t="s">
        <v>300</v>
      </c>
      <c r="L267" s="5"/>
      <c r="M267" s="5"/>
      <c r="N267">
        <v>34200</v>
      </c>
    </row>
    <row r="268" spans="1:13" ht="30.75" customHeight="1">
      <c r="A268" s="145"/>
      <c r="B268" s="131" t="s">
        <v>87</v>
      </c>
      <c r="C268" s="131"/>
      <c r="D268" s="150" t="s">
        <v>111</v>
      </c>
      <c r="E268" s="150"/>
      <c r="F268" s="41">
        <v>88</v>
      </c>
      <c r="G268" s="42">
        <v>1500</v>
      </c>
      <c r="H268" s="151">
        <f t="shared" si="7"/>
        <v>132000</v>
      </c>
      <c r="I268" s="151"/>
      <c r="J268" s="151"/>
      <c r="K268" s="21" t="s">
        <v>300</v>
      </c>
      <c r="L268" s="5"/>
      <c r="M268" s="5"/>
    </row>
    <row r="269" spans="1:13" ht="18.75">
      <c r="A269" s="145"/>
      <c r="B269" s="131" t="s">
        <v>208</v>
      </c>
      <c r="C269" s="131"/>
      <c r="D269" s="150" t="s">
        <v>111</v>
      </c>
      <c r="E269" s="150"/>
      <c r="F269" s="41">
        <v>3</v>
      </c>
      <c r="G269" s="42">
        <v>2700</v>
      </c>
      <c r="H269" s="151">
        <f t="shared" si="7"/>
        <v>8100</v>
      </c>
      <c r="I269" s="151"/>
      <c r="J269" s="151"/>
      <c r="K269" s="21" t="s">
        <v>300</v>
      </c>
      <c r="L269" s="5"/>
      <c r="M269" s="5"/>
    </row>
    <row r="270" spans="1:13" ht="0.75" customHeight="1">
      <c r="A270" s="145"/>
      <c r="B270" s="131"/>
      <c r="C270" s="131"/>
      <c r="D270" s="150"/>
      <c r="E270" s="150"/>
      <c r="F270" s="41"/>
      <c r="G270" s="42"/>
      <c r="H270" s="151">
        <v>0</v>
      </c>
      <c r="I270" s="151"/>
      <c r="J270" s="151"/>
      <c r="K270" s="21" t="s">
        <v>300</v>
      </c>
      <c r="L270" s="5"/>
      <c r="M270" s="5"/>
    </row>
    <row r="271" spans="1:13" ht="0.75" customHeight="1" hidden="1">
      <c r="A271" s="145"/>
      <c r="B271" s="131"/>
      <c r="C271" s="131"/>
      <c r="D271" s="150"/>
      <c r="E271" s="150"/>
      <c r="F271" s="41">
        <v>0</v>
      </c>
      <c r="G271" s="42"/>
      <c r="H271" s="151"/>
      <c r="I271" s="151"/>
      <c r="J271" s="151"/>
      <c r="K271" s="21" t="s">
        <v>300</v>
      </c>
      <c r="L271" s="5"/>
      <c r="M271" s="5"/>
    </row>
    <row r="272" spans="1:14" ht="16.5" customHeight="1">
      <c r="A272" s="145"/>
      <c r="B272" s="162" t="s">
        <v>238</v>
      </c>
      <c r="C272" s="162"/>
      <c r="D272" s="162"/>
      <c r="E272" s="162"/>
      <c r="F272" s="50"/>
      <c r="G272" s="50"/>
      <c r="H272" s="163">
        <f>SUM(H247:J271)</f>
        <v>1698700</v>
      </c>
      <c r="I272" s="163"/>
      <c r="J272" s="163"/>
      <c r="K272" s="15">
        <f>H272</f>
        <v>1698700</v>
      </c>
      <c r="L272" s="5"/>
      <c r="M272" s="5"/>
      <c r="N272">
        <f>N267+N264+N259+N257+N255+N253+N252+N251+N249</f>
        <v>4753900</v>
      </c>
    </row>
    <row r="273" spans="1:13" ht="16.5" customHeight="1">
      <c r="A273" s="145"/>
      <c r="B273" s="171" t="s">
        <v>272</v>
      </c>
      <c r="C273" s="171"/>
      <c r="D273" s="171"/>
      <c r="E273" s="171"/>
      <c r="F273" s="171"/>
      <c r="G273" s="171"/>
      <c r="H273" s="171"/>
      <c r="I273" s="171"/>
      <c r="J273" s="171"/>
      <c r="K273" s="21"/>
      <c r="L273" s="5"/>
      <c r="M273" s="5"/>
    </row>
    <row r="274" spans="1:13" ht="16.5" customHeight="1">
      <c r="A274" s="145"/>
      <c r="B274" s="164" t="s">
        <v>258</v>
      </c>
      <c r="C274" s="164"/>
      <c r="D274" s="164" t="s">
        <v>259</v>
      </c>
      <c r="E274" s="164"/>
      <c r="F274" s="51" t="s">
        <v>260</v>
      </c>
      <c r="G274" s="36" t="s">
        <v>261</v>
      </c>
      <c r="H274" s="164" t="s">
        <v>257</v>
      </c>
      <c r="I274" s="164"/>
      <c r="J274" s="164"/>
      <c r="K274" s="21"/>
      <c r="L274" s="5"/>
      <c r="M274" s="5"/>
    </row>
    <row r="275" spans="1:13" ht="18.75">
      <c r="A275" s="145"/>
      <c r="B275" s="131" t="s">
        <v>35</v>
      </c>
      <c r="C275" s="131"/>
      <c r="D275" s="150" t="s">
        <v>209</v>
      </c>
      <c r="E275" s="150"/>
      <c r="F275" s="41">
        <v>451</v>
      </c>
      <c r="G275" s="42">
        <v>30</v>
      </c>
      <c r="H275" s="151">
        <f aca="true" t="shared" si="8" ref="H275:H289">F275*G275</f>
        <v>13530</v>
      </c>
      <c r="I275" s="151"/>
      <c r="J275" s="151"/>
      <c r="K275" s="21" t="s">
        <v>300</v>
      </c>
      <c r="L275" s="5"/>
      <c r="M275" s="5"/>
    </row>
    <row r="276" spans="1:13" ht="18.75">
      <c r="A276" s="145"/>
      <c r="B276" s="131" t="s">
        <v>34</v>
      </c>
      <c r="C276" s="131"/>
      <c r="D276" s="150" t="s">
        <v>209</v>
      </c>
      <c r="E276" s="150"/>
      <c r="F276" s="41">
        <v>390</v>
      </c>
      <c r="G276" s="42">
        <v>25</v>
      </c>
      <c r="H276" s="151">
        <f t="shared" si="8"/>
        <v>9750</v>
      </c>
      <c r="I276" s="151"/>
      <c r="J276" s="151"/>
      <c r="K276" s="21" t="s">
        <v>300</v>
      </c>
      <c r="L276" s="5"/>
      <c r="M276" s="5"/>
    </row>
    <row r="277" spans="1:13" ht="18.75">
      <c r="A277" s="145"/>
      <c r="B277" s="131" t="s">
        <v>210</v>
      </c>
      <c r="C277" s="131"/>
      <c r="D277" s="150" t="s">
        <v>111</v>
      </c>
      <c r="E277" s="150"/>
      <c r="F277" s="41">
        <v>10</v>
      </c>
      <c r="G277" s="42">
        <v>190</v>
      </c>
      <c r="H277" s="151">
        <f t="shared" si="8"/>
        <v>1900</v>
      </c>
      <c r="I277" s="151"/>
      <c r="J277" s="151"/>
      <c r="K277" s="21" t="s">
        <v>300</v>
      </c>
      <c r="L277" s="5"/>
      <c r="M277" s="5"/>
    </row>
    <row r="278" spans="1:13" ht="18.75">
      <c r="A278" s="145"/>
      <c r="B278" s="125" t="s">
        <v>36</v>
      </c>
      <c r="C278" s="127"/>
      <c r="D278" s="155" t="s">
        <v>111</v>
      </c>
      <c r="E278" s="156"/>
      <c r="F278" s="41">
        <v>27</v>
      </c>
      <c r="G278" s="42">
        <v>200</v>
      </c>
      <c r="H278" s="157">
        <f t="shared" si="8"/>
        <v>5400</v>
      </c>
      <c r="I278" s="158"/>
      <c r="J278" s="43"/>
      <c r="K278" s="21" t="s">
        <v>300</v>
      </c>
      <c r="L278" s="5"/>
      <c r="M278" s="5"/>
    </row>
    <row r="279" spans="1:13" ht="18.75">
      <c r="A279" s="145"/>
      <c r="B279" s="131" t="s">
        <v>211</v>
      </c>
      <c r="C279" s="131"/>
      <c r="D279" s="150" t="s">
        <v>111</v>
      </c>
      <c r="E279" s="150"/>
      <c r="F279" s="41">
        <v>65</v>
      </c>
      <c r="G279" s="42">
        <v>190</v>
      </c>
      <c r="H279" s="151">
        <f t="shared" si="8"/>
        <v>12350</v>
      </c>
      <c r="I279" s="151"/>
      <c r="J279" s="151"/>
      <c r="K279" s="21" t="s">
        <v>300</v>
      </c>
      <c r="L279" s="5"/>
      <c r="M279" s="5"/>
    </row>
    <row r="280" spans="1:13" ht="19.5" customHeight="1" hidden="1">
      <c r="A280" s="145"/>
      <c r="B280" s="131" t="s">
        <v>212</v>
      </c>
      <c r="C280" s="131"/>
      <c r="D280" s="150" t="s">
        <v>111</v>
      </c>
      <c r="E280" s="150"/>
      <c r="F280" s="41"/>
      <c r="G280" s="42"/>
      <c r="H280" s="151">
        <f t="shared" si="8"/>
        <v>0</v>
      </c>
      <c r="I280" s="151"/>
      <c r="J280" s="151"/>
      <c r="K280" s="21"/>
      <c r="L280" s="5"/>
      <c r="M280" s="5"/>
    </row>
    <row r="281" spans="1:13" ht="18.75">
      <c r="A281" s="145"/>
      <c r="B281" s="131" t="s">
        <v>402</v>
      </c>
      <c r="C281" s="131"/>
      <c r="D281" s="150" t="s">
        <v>111</v>
      </c>
      <c r="E281" s="150"/>
      <c r="F281" s="41">
        <v>0</v>
      </c>
      <c r="G281" s="42">
        <v>250</v>
      </c>
      <c r="H281" s="151">
        <f t="shared" si="8"/>
        <v>0</v>
      </c>
      <c r="I281" s="151"/>
      <c r="J281" s="151"/>
      <c r="K281" s="21" t="s">
        <v>300</v>
      </c>
      <c r="L281" s="5"/>
      <c r="M281" s="5"/>
    </row>
    <row r="282" spans="1:13" ht="18.75">
      <c r="A282" s="145"/>
      <c r="B282" s="131" t="s">
        <v>403</v>
      </c>
      <c r="C282" s="131"/>
      <c r="D282" s="150" t="s">
        <v>112</v>
      </c>
      <c r="E282" s="150"/>
      <c r="F282" s="41">
        <v>945</v>
      </c>
      <c r="G282" s="42">
        <v>15</v>
      </c>
      <c r="H282" s="151">
        <f t="shared" si="8"/>
        <v>14175</v>
      </c>
      <c r="I282" s="151"/>
      <c r="J282" s="151"/>
      <c r="K282" s="21" t="s">
        <v>300</v>
      </c>
      <c r="L282" s="5"/>
      <c r="M282" s="5"/>
    </row>
    <row r="283" spans="1:13" ht="18.75">
      <c r="A283" s="145"/>
      <c r="B283" s="131" t="s">
        <v>404</v>
      </c>
      <c r="C283" s="131"/>
      <c r="D283" s="150" t="s">
        <v>111</v>
      </c>
      <c r="E283" s="150"/>
      <c r="F283" s="41">
        <v>5</v>
      </c>
      <c r="G283" s="42">
        <v>350</v>
      </c>
      <c r="H283" s="151">
        <f>G283*F283</f>
        <v>1750</v>
      </c>
      <c r="I283" s="151"/>
      <c r="J283" s="151"/>
      <c r="K283" s="21" t="s">
        <v>300</v>
      </c>
      <c r="L283" s="5"/>
      <c r="M283" s="5"/>
    </row>
    <row r="284" spans="1:13" ht="18.75" hidden="1">
      <c r="A284" s="145"/>
      <c r="B284" s="179" t="s">
        <v>491</v>
      </c>
      <c r="C284" s="180"/>
      <c r="D284" s="155" t="s">
        <v>193</v>
      </c>
      <c r="E284" s="156"/>
      <c r="F284" s="41">
        <v>0</v>
      </c>
      <c r="G284" s="42">
        <v>350</v>
      </c>
      <c r="H284" s="157">
        <f>F284*G284</f>
        <v>0</v>
      </c>
      <c r="I284" s="158"/>
      <c r="J284" s="43"/>
      <c r="K284" s="21" t="s">
        <v>300</v>
      </c>
      <c r="L284" s="5"/>
      <c r="M284" s="5"/>
    </row>
    <row r="285" spans="1:13" ht="18.75" hidden="1">
      <c r="A285" s="145"/>
      <c r="B285" s="179" t="s">
        <v>492</v>
      </c>
      <c r="C285" s="180"/>
      <c r="D285" s="155" t="s">
        <v>111</v>
      </c>
      <c r="E285" s="156"/>
      <c r="F285" s="41">
        <v>0</v>
      </c>
      <c r="G285" s="42">
        <v>100</v>
      </c>
      <c r="H285" s="157">
        <f>F285*G285</f>
        <v>0</v>
      </c>
      <c r="I285" s="158"/>
      <c r="J285" s="43"/>
      <c r="K285" s="21" t="s">
        <v>300</v>
      </c>
      <c r="L285" s="5"/>
      <c r="M285" s="5"/>
    </row>
    <row r="286" spans="1:13" ht="18.75" hidden="1">
      <c r="A286" s="145"/>
      <c r="B286" s="131" t="s">
        <v>405</v>
      </c>
      <c r="C286" s="131"/>
      <c r="D286" s="150" t="s">
        <v>111</v>
      </c>
      <c r="E286" s="150"/>
      <c r="F286" s="41">
        <v>0</v>
      </c>
      <c r="G286" s="42">
        <v>90</v>
      </c>
      <c r="H286" s="151">
        <f t="shared" si="8"/>
        <v>0</v>
      </c>
      <c r="I286" s="151"/>
      <c r="J286" s="151"/>
      <c r="K286" s="21" t="s">
        <v>300</v>
      </c>
      <c r="L286" s="5"/>
      <c r="M286" s="5"/>
    </row>
    <row r="287" spans="1:13" ht="18.75" hidden="1">
      <c r="A287" s="145"/>
      <c r="B287" s="131" t="s">
        <v>406</v>
      </c>
      <c r="C287" s="131"/>
      <c r="D287" s="150" t="s">
        <v>111</v>
      </c>
      <c r="E287" s="150"/>
      <c r="F287" s="41">
        <v>0</v>
      </c>
      <c r="G287" s="42">
        <v>250</v>
      </c>
      <c r="H287" s="151">
        <f t="shared" si="8"/>
        <v>0</v>
      </c>
      <c r="I287" s="151"/>
      <c r="J287" s="151"/>
      <c r="K287" s="21" t="s">
        <v>300</v>
      </c>
      <c r="L287" s="5"/>
      <c r="M287" s="5"/>
    </row>
    <row r="288" spans="1:13" ht="18.75" hidden="1">
      <c r="A288" s="145"/>
      <c r="B288" s="131" t="s">
        <v>407</v>
      </c>
      <c r="C288" s="131"/>
      <c r="D288" s="150" t="s">
        <v>111</v>
      </c>
      <c r="E288" s="150"/>
      <c r="F288" s="41">
        <v>0</v>
      </c>
      <c r="G288" s="42">
        <v>500</v>
      </c>
      <c r="H288" s="151">
        <f t="shared" si="8"/>
        <v>0</v>
      </c>
      <c r="I288" s="151"/>
      <c r="J288" s="151"/>
      <c r="K288" s="21" t="s">
        <v>300</v>
      </c>
      <c r="L288" s="5"/>
      <c r="M288" s="5"/>
    </row>
    <row r="289" spans="1:13" ht="18.75">
      <c r="A289" s="145"/>
      <c r="B289" s="131" t="s">
        <v>408</v>
      </c>
      <c r="C289" s="131"/>
      <c r="D289" s="150" t="s">
        <v>111</v>
      </c>
      <c r="E289" s="150"/>
      <c r="F289" s="41">
        <v>4</v>
      </c>
      <c r="G289" s="42">
        <v>300</v>
      </c>
      <c r="H289" s="151">
        <f t="shared" si="8"/>
        <v>1200</v>
      </c>
      <c r="I289" s="151"/>
      <c r="J289" s="151"/>
      <c r="K289" s="21" t="s">
        <v>300</v>
      </c>
      <c r="L289" s="5"/>
      <c r="M289" s="5"/>
    </row>
    <row r="290" spans="1:13" ht="17.25" customHeight="1" hidden="1">
      <c r="A290" s="145"/>
      <c r="B290" s="131" t="s">
        <v>304</v>
      </c>
      <c r="C290" s="131"/>
      <c r="D290" s="150" t="s">
        <v>111</v>
      </c>
      <c r="E290" s="150"/>
      <c r="F290" s="41">
        <v>0</v>
      </c>
      <c r="G290" s="42">
        <v>190</v>
      </c>
      <c r="H290" s="151">
        <f>G290*F290</f>
        <v>0</v>
      </c>
      <c r="I290" s="151"/>
      <c r="J290" s="151"/>
      <c r="K290" s="21" t="s">
        <v>300</v>
      </c>
      <c r="L290" s="5"/>
      <c r="M290" s="5"/>
    </row>
    <row r="291" spans="1:13" ht="21" customHeight="1">
      <c r="A291" s="145"/>
      <c r="B291" s="162" t="s">
        <v>239</v>
      </c>
      <c r="C291" s="162"/>
      <c r="D291" s="162"/>
      <c r="E291" s="162"/>
      <c r="F291" s="50"/>
      <c r="G291" s="52"/>
      <c r="H291" s="163">
        <f>SUM(H275:J290)</f>
        <v>60055</v>
      </c>
      <c r="I291" s="163"/>
      <c r="J291" s="163"/>
      <c r="K291" s="15">
        <f>H291</f>
        <v>60055</v>
      </c>
      <c r="L291" s="5"/>
      <c r="M291" s="5"/>
    </row>
    <row r="292" spans="1:13" ht="21.75" customHeight="1">
      <c r="A292" s="145"/>
      <c r="B292" s="171" t="s">
        <v>273</v>
      </c>
      <c r="C292" s="171"/>
      <c r="D292" s="171"/>
      <c r="E292" s="171"/>
      <c r="F292" s="171"/>
      <c r="G292" s="171"/>
      <c r="H292" s="171"/>
      <c r="I292" s="171"/>
      <c r="J292" s="171"/>
      <c r="K292" s="21"/>
      <c r="L292" s="5"/>
      <c r="M292" s="5"/>
    </row>
    <row r="293" spans="1:13" ht="34.5" customHeight="1">
      <c r="A293" s="145"/>
      <c r="B293" s="164" t="s">
        <v>258</v>
      </c>
      <c r="C293" s="164"/>
      <c r="D293" s="164" t="s">
        <v>259</v>
      </c>
      <c r="E293" s="164"/>
      <c r="F293" s="51" t="s">
        <v>260</v>
      </c>
      <c r="G293" s="36" t="s">
        <v>261</v>
      </c>
      <c r="H293" s="164" t="s">
        <v>257</v>
      </c>
      <c r="I293" s="164"/>
      <c r="J293" s="164"/>
      <c r="K293" s="21"/>
      <c r="L293" s="5"/>
      <c r="M293" s="5"/>
    </row>
    <row r="294" spans="1:13" ht="18.75">
      <c r="A294" s="145"/>
      <c r="B294" s="125" t="s">
        <v>378</v>
      </c>
      <c r="C294" s="181"/>
      <c r="D294" s="150" t="s">
        <v>111</v>
      </c>
      <c r="E294" s="150"/>
      <c r="F294" s="41">
        <v>5</v>
      </c>
      <c r="G294" s="42">
        <v>2400</v>
      </c>
      <c r="H294" s="151">
        <f aca="true" t="shared" si="9" ref="H294:H320">F294*G294</f>
        <v>12000</v>
      </c>
      <c r="I294" s="151"/>
      <c r="J294" s="151"/>
      <c r="K294" s="21" t="s">
        <v>300</v>
      </c>
      <c r="L294" s="5"/>
      <c r="M294" s="5"/>
    </row>
    <row r="295" spans="1:13" ht="18.75">
      <c r="A295" s="145"/>
      <c r="B295" s="131" t="s">
        <v>213</v>
      </c>
      <c r="C295" s="131"/>
      <c r="D295" s="150" t="s">
        <v>111</v>
      </c>
      <c r="E295" s="150"/>
      <c r="F295" s="41">
        <v>271</v>
      </c>
      <c r="G295" s="42">
        <v>400</v>
      </c>
      <c r="H295" s="151">
        <f t="shared" si="9"/>
        <v>108400</v>
      </c>
      <c r="I295" s="151"/>
      <c r="J295" s="151"/>
      <c r="K295" s="21" t="s">
        <v>300</v>
      </c>
      <c r="L295" s="5"/>
      <c r="M295" s="5"/>
    </row>
    <row r="296" spans="1:13" ht="18.75">
      <c r="A296" s="145"/>
      <c r="B296" s="131" t="s">
        <v>214</v>
      </c>
      <c r="C296" s="131"/>
      <c r="D296" s="150" t="s">
        <v>111</v>
      </c>
      <c r="E296" s="150"/>
      <c r="F296" s="41">
        <v>258</v>
      </c>
      <c r="G296" s="42">
        <v>570</v>
      </c>
      <c r="H296" s="151">
        <f t="shared" si="9"/>
        <v>147060</v>
      </c>
      <c r="I296" s="151"/>
      <c r="J296" s="151"/>
      <c r="K296" s="21" t="s">
        <v>300</v>
      </c>
      <c r="L296" s="5"/>
      <c r="M296" s="5"/>
    </row>
    <row r="297" spans="1:13" ht="18.75">
      <c r="A297" s="145"/>
      <c r="B297" s="131" t="s">
        <v>215</v>
      </c>
      <c r="C297" s="131"/>
      <c r="D297" s="150" t="s">
        <v>111</v>
      </c>
      <c r="E297" s="150"/>
      <c r="F297" s="41">
        <v>145</v>
      </c>
      <c r="G297" s="42">
        <v>300</v>
      </c>
      <c r="H297" s="151">
        <f t="shared" si="9"/>
        <v>43500</v>
      </c>
      <c r="I297" s="151"/>
      <c r="J297" s="151"/>
      <c r="K297" s="21" t="s">
        <v>300</v>
      </c>
      <c r="L297" s="5"/>
      <c r="M297" s="5"/>
    </row>
    <row r="298" spans="1:13" ht="18.75">
      <c r="A298" s="145"/>
      <c r="B298" s="131" t="s">
        <v>501</v>
      </c>
      <c r="C298" s="131"/>
      <c r="D298" s="150" t="s">
        <v>111</v>
      </c>
      <c r="E298" s="150"/>
      <c r="F298" s="41">
        <v>60</v>
      </c>
      <c r="G298" s="42">
        <v>260</v>
      </c>
      <c r="H298" s="157">
        <f>G298*F298</f>
        <v>15600</v>
      </c>
      <c r="I298" s="158"/>
      <c r="J298" s="43"/>
      <c r="K298" s="21"/>
      <c r="L298" s="5"/>
      <c r="M298" s="5"/>
    </row>
    <row r="299" spans="1:13" ht="18.75">
      <c r="A299" s="145"/>
      <c r="B299" s="131" t="s">
        <v>498</v>
      </c>
      <c r="C299" s="131"/>
      <c r="D299" s="150" t="s">
        <v>111</v>
      </c>
      <c r="E299" s="150"/>
      <c r="F299" s="41">
        <v>46</v>
      </c>
      <c r="G299" s="42">
        <v>100</v>
      </c>
      <c r="H299" s="151">
        <f t="shared" si="9"/>
        <v>4600</v>
      </c>
      <c r="I299" s="151"/>
      <c r="J299" s="151"/>
      <c r="K299" s="21" t="s">
        <v>300</v>
      </c>
      <c r="L299" s="5"/>
      <c r="M299" s="5"/>
    </row>
    <row r="300" spans="1:13" ht="18.75">
      <c r="A300" s="145"/>
      <c r="B300" s="131" t="s">
        <v>379</v>
      </c>
      <c r="C300" s="131"/>
      <c r="D300" s="150" t="s">
        <v>111</v>
      </c>
      <c r="E300" s="150"/>
      <c r="F300" s="41">
        <v>14</v>
      </c>
      <c r="G300" s="42">
        <v>4900</v>
      </c>
      <c r="H300" s="151">
        <f t="shared" si="9"/>
        <v>68600</v>
      </c>
      <c r="I300" s="151"/>
      <c r="J300" s="151"/>
      <c r="K300" s="21" t="s">
        <v>300</v>
      </c>
      <c r="L300" s="5"/>
      <c r="M300" s="5"/>
    </row>
    <row r="301" spans="1:13" ht="18.75">
      <c r="A301" s="145"/>
      <c r="B301" s="131" t="s">
        <v>500</v>
      </c>
      <c r="C301" s="131"/>
      <c r="D301" s="150" t="s">
        <v>111</v>
      </c>
      <c r="E301" s="150"/>
      <c r="F301" s="41">
        <v>100</v>
      </c>
      <c r="G301" s="42">
        <v>300</v>
      </c>
      <c r="H301" s="151">
        <f t="shared" si="9"/>
        <v>30000</v>
      </c>
      <c r="I301" s="151"/>
      <c r="J301" s="151"/>
      <c r="K301" s="21" t="s">
        <v>300</v>
      </c>
      <c r="L301" s="5"/>
      <c r="M301" s="5"/>
    </row>
    <row r="302" spans="1:13" ht="18.75">
      <c r="A302" s="145"/>
      <c r="B302" s="125" t="s">
        <v>380</v>
      </c>
      <c r="C302" s="127"/>
      <c r="D302" s="150" t="s">
        <v>111</v>
      </c>
      <c r="E302" s="150"/>
      <c r="F302" s="41">
        <v>11</v>
      </c>
      <c r="G302" s="42">
        <v>800</v>
      </c>
      <c r="H302" s="151">
        <f t="shared" si="9"/>
        <v>8800</v>
      </c>
      <c r="I302" s="151"/>
      <c r="J302" s="151"/>
      <c r="K302" s="21" t="s">
        <v>298</v>
      </c>
      <c r="L302" s="5"/>
      <c r="M302" s="5"/>
    </row>
    <row r="303" spans="1:13" ht="18.75">
      <c r="A303" s="145"/>
      <c r="B303" s="131" t="s">
        <v>216</v>
      </c>
      <c r="C303" s="131"/>
      <c r="D303" s="150" t="s">
        <v>111</v>
      </c>
      <c r="E303" s="150"/>
      <c r="F303" s="41">
        <v>43</v>
      </c>
      <c r="G303" s="42">
        <v>1950</v>
      </c>
      <c r="H303" s="151">
        <f t="shared" si="9"/>
        <v>83850</v>
      </c>
      <c r="I303" s="151"/>
      <c r="J303" s="151"/>
      <c r="K303" s="21" t="s">
        <v>300</v>
      </c>
      <c r="L303" s="5"/>
      <c r="M303" s="5"/>
    </row>
    <row r="304" spans="1:13" ht="18.75">
      <c r="A304" s="145"/>
      <c r="B304" s="131" t="s">
        <v>499</v>
      </c>
      <c r="C304" s="131"/>
      <c r="D304" s="150" t="s">
        <v>111</v>
      </c>
      <c r="E304" s="150"/>
      <c r="F304" s="41">
        <v>0</v>
      </c>
      <c r="G304" s="42">
        <v>4000</v>
      </c>
      <c r="H304" s="151">
        <f t="shared" si="9"/>
        <v>0</v>
      </c>
      <c r="I304" s="151"/>
      <c r="J304" s="151"/>
      <c r="K304" s="21" t="s">
        <v>300</v>
      </c>
      <c r="L304" s="5"/>
      <c r="M304" s="5"/>
    </row>
    <row r="305" spans="1:13" ht="18.75">
      <c r="A305" s="145"/>
      <c r="B305" s="131" t="s">
        <v>217</v>
      </c>
      <c r="C305" s="131"/>
      <c r="D305" s="150" t="s">
        <v>111</v>
      </c>
      <c r="E305" s="150"/>
      <c r="F305" s="41">
        <v>280</v>
      </c>
      <c r="G305" s="42">
        <v>55</v>
      </c>
      <c r="H305" s="151">
        <f t="shared" si="9"/>
        <v>15400</v>
      </c>
      <c r="I305" s="151"/>
      <c r="J305" s="151"/>
      <c r="K305" s="21" t="s">
        <v>300</v>
      </c>
      <c r="L305" s="5"/>
      <c r="M305" s="5"/>
    </row>
    <row r="306" spans="1:13" ht="18.75">
      <c r="A306" s="145"/>
      <c r="B306" s="131" t="s">
        <v>218</v>
      </c>
      <c r="C306" s="131"/>
      <c r="D306" s="150" t="s">
        <v>111</v>
      </c>
      <c r="E306" s="150"/>
      <c r="F306" s="41">
        <v>240</v>
      </c>
      <c r="G306" s="42">
        <v>100</v>
      </c>
      <c r="H306" s="151">
        <f t="shared" si="9"/>
        <v>24000</v>
      </c>
      <c r="I306" s="151"/>
      <c r="J306" s="151"/>
      <c r="K306" s="21" t="s">
        <v>300</v>
      </c>
      <c r="L306" s="5"/>
      <c r="M306" s="5"/>
    </row>
    <row r="307" spans="1:13" ht="18.75">
      <c r="A307" s="145"/>
      <c r="B307" s="131" t="s">
        <v>502</v>
      </c>
      <c r="C307" s="131"/>
      <c r="D307" s="150" t="s">
        <v>111</v>
      </c>
      <c r="E307" s="150"/>
      <c r="F307" s="41">
        <v>12</v>
      </c>
      <c r="G307" s="42">
        <v>710</v>
      </c>
      <c r="H307" s="151">
        <f t="shared" si="9"/>
        <v>8520</v>
      </c>
      <c r="I307" s="151"/>
      <c r="J307" s="151"/>
      <c r="K307" s="21" t="s">
        <v>300</v>
      </c>
      <c r="L307" s="5"/>
      <c r="M307" s="5"/>
    </row>
    <row r="308" spans="1:13" ht="18.75" hidden="1">
      <c r="A308" s="145"/>
      <c r="B308" s="131"/>
      <c r="C308" s="131"/>
      <c r="D308" s="155"/>
      <c r="E308" s="156"/>
      <c r="F308" s="41"/>
      <c r="G308" s="42"/>
      <c r="H308" s="157"/>
      <c r="I308" s="158"/>
      <c r="J308" s="43"/>
      <c r="K308" s="21"/>
      <c r="L308" s="5"/>
      <c r="M308" s="5"/>
    </row>
    <row r="309" spans="1:13" ht="18.75" hidden="1">
      <c r="A309" s="145"/>
      <c r="B309" s="131"/>
      <c r="C309" s="131"/>
      <c r="D309" s="155"/>
      <c r="E309" s="156"/>
      <c r="F309" s="41"/>
      <c r="G309" s="42"/>
      <c r="H309" s="157"/>
      <c r="I309" s="158"/>
      <c r="J309" s="43"/>
      <c r="K309" s="21"/>
      <c r="L309" s="5"/>
      <c r="M309" s="5"/>
    </row>
    <row r="310" spans="1:13" ht="19.5" customHeight="1">
      <c r="A310" s="145"/>
      <c r="B310" s="131" t="s">
        <v>223</v>
      </c>
      <c r="C310" s="131"/>
      <c r="D310" s="150" t="s">
        <v>111</v>
      </c>
      <c r="E310" s="150"/>
      <c r="F310" s="41">
        <v>60</v>
      </c>
      <c r="G310" s="42">
        <v>2600</v>
      </c>
      <c r="H310" s="151">
        <f>F310*G310</f>
        <v>156000</v>
      </c>
      <c r="I310" s="151"/>
      <c r="J310" s="151"/>
      <c r="K310" s="21" t="s">
        <v>300</v>
      </c>
      <c r="L310" s="5"/>
      <c r="M310" s="5"/>
    </row>
    <row r="311" spans="1:13" ht="18.75">
      <c r="A311" s="145"/>
      <c r="B311" s="131" t="s">
        <v>503</v>
      </c>
      <c r="C311" s="131"/>
      <c r="D311" s="150" t="s">
        <v>111</v>
      </c>
      <c r="E311" s="150"/>
      <c r="F311" s="41">
        <v>5</v>
      </c>
      <c r="G311" s="42">
        <v>3800</v>
      </c>
      <c r="H311" s="151">
        <f t="shared" si="9"/>
        <v>19000</v>
      </c>
      <c r="I311" s="151"/>
      <c r="J311" s="151"/>
      <c r="K311" s="21" t="s">
        <v>300</v>
      </c>
      <c r="L311" s="5"/>
      <c r="M311" s="5"/>
    </row>
    <row r="312" spans="1:13" ht="18.75">
      <c r="A312" s="145"/>
      <c r="B312" s="131" t="s">
        <v>27</v>
      </c>
      <c r="C312" s="131"/>
      <c r="D312" s="150" t="s">
        <v>111</v>
      </c>
      <c r="E312" s="150"/>
      <c r="F312" s="41">
        <v>6</v>
      </c>
      <c r="G312" s="42">
        <v>3800</v>
      </c>
      <c r="H312" s="151">
        <f t="shared" si="9"/>
        <v>22800</v>
      </c>
      <c r="I312" s="151"/>
      <c r="J312" s="151"/>
      <c r="K312" s="21" t="s">
        <v>300</v>
      </c>
      <c r="L312" s="5"/>
      <c r="M312" s="5"/>
    </row>
    <row r="313" spans="1:13" ht="18.75">
      <c r="A313" s="145"/>
      <c r="B313" s="131" t="s">
        <v>219</v>
      </c>
      <c r="C313" s="131"/>
      <c r="D313" s="150" t="s">
        <v>111</v>
      </c>
      <c r="E313" s="150"/>
      <c r="F313" s="41">
        <v>270</v>
      </c>
      <c r="G313" s="42">
        <v>280</v>
      </c>
      <c r="H313" s="151">
        <f t="shared" si="9"/>
        <v>75600</v>
      </c>
      <c r="I313" s="151"/>
      <c r="J313" s="151"/>
      <c r="K313" s="21" t="s">
        <v>300</v>
      </c>
      <c r="L313" s="5"/>
      <c r="M313" s="5"/>
    </row>
    <row r="314" spans="1:13" ht="18.75">
      <c r="A314" s="145"/>
      <c r="B314" s="131" t="s">
        <v>220</v>
      </c>
      <c r="C314" s="131"/>
      <c r="D314" s="150" t="s">
        <v>111</v>
      </c>
      <c r="E314" s="150"/>
      <c r="F314" s="41">
        <v>8</v>
      </c>
      <c r="G314" s="42">
        <v>2200</v>
      </c>
      <c r="H314" s="151">
        <f t="shared" si="9"/>
        <v>17600</v>
      </c>
      <c r="I314" s="151"/>
      <c r="J314" s="151"/>
      <c r="K314" s="21" t="s">
        <v>300</v>
      </c>
      <c r="L314" s="5"/>
      <c r="M314" s="5"/>
    </row>
    <row r="315" spans="1:13" ht="18.75">
      <c r="A315" s="145"/>
      <c r="B315" s="131" t="s">
        <v>221</v>
      </c>
      <c r="C315" s="131"/>
      <c r="D315" s="150" t="s">
        <v>111</v>
      </c>
      <c r="E315" s="150"/>
      <c r="F315" s="41">
        <v>6</v>
      </c>
      <c r="G315" s="42">
        <v>1200</v>
      </c>
      <c r="H315" s="151">
        <f t="shared" si="9"/>
        <v>7200</v>
      </c>
      <c r="I315" s="151"/>
      <c r="J315" s="151"/>
      <c r="K315" s="21" t="s">
        <v>300</v>
      </c>
      <c r="L315" s="5"/>
      <c r="M315" s="5"/>
    </row>
    <row r="316" spans="1:13" ht="18.75">
      <c r="A316" s="145"/>
      <c r="B316" s="131" t="s">
        <v>28</v>
      </c>
      <c r="C316" s="131"/>
      <c r="D316" s="150" t="s">
        <v>111</v>
      </c>
      <c r="E316" s="150"/>
      <c r="F316" s="41">
        <v>0</v>
      </c>
      <c r="G316" s="42">
        <v>460</v>
      </c>
      <c r="H316" s="151">
        <f t="shared" si="9"/>
        <v>0</v>
      </c>
      <c r="I316" s="151"/>
      <c r="J316" s="151"/>
      <c r="K316" s="21" t="s">
        <v>300</v>
      </c>
      <c r="L316" s="5"/>
      <c r="M316" s="5"/>
    </row>
    <row r="317" spans="1:13" ht="18.75" customHeight="1">
      <c r="A317" s="145"/>
      <c r="B317" s="131" t="s">
        <v>222</v>
      </c>
      <c r="C317" s="131"/>
      <c r="D317" s="150" t="s">
        <v>111</v>
      </c>
      <c r="E317" s="150"/>
      <c r="F317" s="41">
        <v>15</v>
      </c>
      <c r="G317" s="42">
        <v>160</v>
      </c>
      <c r="H317" s="151">
        <f t="shared" si="9"/>
        <v>2400</v>
      </c>
      <c r="I317" s="151"/>
      <c r="J317" s="151"/>
      <c r="K317" s="21" t="s">
        <v>300</v>
      </c>
      <c r="L317" s="5"/>
      <c r="M317" s="5"/>
    </row>
    <row r="318" spans="1:13" ht="18.75">
      <c r="A318" s="145"/>
      <c r="B318" s="131" t="s">
        <v>381</v>
      </c>
      <c r="C318" s="131"/>
      <c r="D318" s="150" t="s">
        <v>111</v>
      </c>
      <c r="E318" s="150"/>
      <c r="F318" s="41">
        <v>0</v>
      </c>
      <c r="G318" s="42">
        <v>450</v>
      </c>
      <c r="H318" s="151">
        <f t="shared" si="9"/>
        <v>0</v>
      </c>
      <c r="I318" s="151"/>
      <c r="J318" s="151"/>
      <c r="K318" s="21" t="s">
        <v>300</v>
      </c>
      <c r="L318" s="5"/>
      <c r="M318" s="5"/>
    </row>
    <row r="319" spans="1:13" ht="18.75">
      <c r="A319" s="145"/>
      <c r="B319" s="131" t="s">
        <v>29</v>
      </c>
      <c r="C319" s="131"/>
      <c r="D319" s="150" t="s">
        <v>111</v>
      </c>
      <c r="E319" s="150"/>
      <c r="F319" s="41">
        <v>0</v>
      </c>
      <c r="G319" s="42">
        <v>3800</v>
      </c>
      <c r="H319" s="151">
        <f t="shared" si="9"/>
        <v>0</v>
      </c>
      <c r="I319" s="151"/>
      <c r="J319" s="151"/>
      <c r="K319" s="21" t="s">
        <v>300</v>
      </c>
      <c r="L319" s="5"/>
      <c r="M319" s="5"/>
    </row>
    <row r="320" spans="1:13" ht="18.75">
      <c r="A320" s="145"/>
      <c r="B320" s="131" t="s">
        <v>382</v>
      </c>
      <c r="C320" s="131"/>
      <c r="D320" s="150" t="s">
        <v>111</v>
      </c>
      <c r="E320" s="150"/>
      <c r="F320" s="41">
        <v>20</v>
      </c>
      <c r="G320" s="42">
        <v>2500</v>
      </c>
      <c r="H320" s="151">
        <f t="shared" si="9"/>
        <v>50000</v>
      </c>
      <c r="I320" s="151"/>
      <c r="J320" s="151"/>
      <c r="K320" s="21" t="s">
        <v>300</v>
      </c>
      <c r="L320" s="5"/>
      <c r="M320" s="5"/>
    </row>
    <row r="321" spans="1:13" ht="21" customHeight="1">
      <c r="A321" s="145"/>
      <c r="B321" s="162" t="s">
        <v>240</v>
      </c>
      <c r="C321" s="162"/>
      <c r="D321" s="162"/>
      <c r="E321" s="162"/>
      <c r="F321" s="50"/>
      <c r="G321" s="50"/>
      <c r="H321" s="182">
        <f>SUM(H294:J320)</f>
        <v>920930</v>
      </c>
      <c r="I321" s="182"/>
      <c r="J321" s="182"/>
      <c r="K321" s="15">
        <f>H321</f>
        <v>920930</v>
      </c>
      <c r="L321" s="5"/>
      <c r="M321" s="5"/>
    </row>
    <row r="322" spans="1:13" ht="18.75">
      <c r="A322" s="145"/>
      <c r="B322" s="171" t="s">
        <v>435</v>
      </c>
      <c r="C322" s="171"/>
      <c r="D322" s="171"/>
      <c r="E322" s="171"/>
      <c r="F322" s="171"/>
      <c r="G322" s="171"/>
      <c r="H322" s="171"/>
      <c r="I322" s="171"/>
      <c r="J322" s="171"/>
      <c r="K322" s="16"/>
      <c r="L322" s="5"/>
      <c r="M322" s="5"/>
    </row>
    <row r="323" spans="1:13" ht="21.75" customHeight="1">
      <c r="A323" s="145"/>
      <c r="B323" s="164" t="s">
        <v>268</v>
      </c>
      <c r="C323" s="164"/>
      <c r="D323" s="164"/>
      <c r="E323" s="164"/>
      <c r="F323" s="164"/>
      <c r="G323" s="164"/>
      <c r="H323" s="164"/>
      <c r="I323" s="183" t="s">
        <v>269</v>
      </c>
      <c r="J323" s="183"/>
      <c r="K323" s="21"/>
      <c r="L323" s="5"/>
      <c r="M323" s="5"/>
    </row>
    <row r="324" spans="1:13" ht="18.75">
      <c r="A324" s="145"/>
      <c r="B324" s="131" t="s">
        <v>10</v>
      </c>
      <c r="C324" s="131"/>
      <c r="D324" s="131"/>
      <c r="E324" s="131"/>
      <c r="F324" s="131"/>
      <c r="G324" s="131"/>
      <c r="H324" s="131"/>
      <c r="I324" s="184">
        <f>76980</f>
        <v>76980</v>
      </c>
      <c r="J324" s="184"/>
      <c r="K324" s="21"/>
      <c r="L324" s="5"/>
      <c r="M324" s="5"/>
    </row>
    <row r="325" spans="1:13" ht="45.75" customHeight="1">
      <c r="A325" s="145"/>
      <c r="B325" s="125" t="s">
        <v>504</v>
      </c>
      <c r="C325" s="126"/>
      <c r="D325" s="126"/>
      <c r="E325" s="126"/>
      <c r="F325" s="126"/>
      <c r="G325" s="126"/>
      <c r="H325" s="127"/>
      <c r="I325" s="78">
        <v>0</v>
      </c>
      <c r="J325" s="78"/>
      <c r="K325" s="21"/>
      <c r="L325" s="5"/>
      <c r="M325" s="5"/>
    </row>
    <row r="326" spans="1:13" ht="18.75">
      <c r="A326" s="145"/>
      <c r="B326" s="131" t="s">
        <v>224</v>
      </c>
      <c r="C326" s="131"/>
      <c r="D326" s="131"/>
      <c r="E326" s="131"/>
      <c r="F326" s="131"/>
      <c r="G326" s="131"/>
      <c r="H326" s="131"/>
      <c r="I326" s="184">
        <v>92300</v>
      </c>
      <c r="J326" s="184"/>
      <c r="K326" s="21"/>
      <c r="L326" s="5"/>
      <c r="M326" s="5"/>
    </row>
    <row r="327" spans="1:13" ht="18.75">
      <c r="A327" s="145"/>
      <c r="B327" s="172" t="s">
        <v>270</v>
      </c>
      <c r="C327" s="172"/>
      <c r="D327" s="172"/>
      <c r="E327" s="172"/>
      <c r="F327" s="172"/>
      <c r="G327" s="172"/>
      <c r="H327" s="172"/>
      <c r="I327" s="185">
        <f>SUM(I324:I326)</f>
        <v>169280</v>
      </c>
      <c r="J327" s="185"/>
      <c r="K327" s="16">
        <f>I327</f>
        <v>169280</v>
      </c>
      <c r="L327" s="5"/>
      <c r="M327" s="17"/>
    </row>
    <row r="328" spans="1:13" ht="18" customHeight="1">
      <c r="A328" s="145"/>
      <c r="B328" s="186" t="s">
        <v>276</v>
      </c>
      <c r="C328" s="186"/>
      <c r="D328" s="186"/>
      <c r="E328" s="186"/>
      <c r="F328" s="186"/>
      <c r="G328" s="186"/>
      <c r="H328" s="186"/>
      <c r="I328" s="186"/>
      <c r="J328" s="186"/>
      <c r="K328" s="16"/>
      <c r="L328" s="5"/>
      <c r="M328" s="5"/>
    </row>
    <row r="329" spans="1:13" ht="17.25" customHeight="1">
      <c r="A329" s="145"/>
      <c r="B329" s="187" t="s">
        <v>254</v>
      </c>
      <c r="C329" s="187"/>
      <c r="D329" s="187"/>
      <c r="E329" s="187"/>
      <c r="F329" s="187"/>
      <c r="G329" s="53" t="s">
        <v>252</v>
      </c>
      <c r="H329" s="53" t="s">
        <v>253</v>
      </c>
      <c r="I329" s="183" t="s">
        <v>269</v>
      </c>
      <c r="J329" s="183"/>
      <c r="K329" s="21"/>
      <c r="L329" s="5"/>
      <c r="M329" s="5"/>
    </row>
    <row r="330" spans="1:13" ht="18.75" customHeight="1">
      <c r="A330" s="145"/>
      <c r="B330" s="188" t="s">
        <v>281</v>
      </c>
      <c r="C330" s="189"/>
      <c r="D330" s="189"/>
      <c r="E330" s="189"/>
      <c r="F330" s="190"/>
      <c r="G330" s="54">
        <v>4005</v>
      </c>
      <c r="H330" s="55">
        <v>32</v>
      </c>
      <c r="I330" s="191">
        <f aca="true" t="shared" si="10" ref="I330:I345">G330*H330</f>
        <v>128160</v>
      </c>
      <c r="J330" s="191"/>
      <c r="K330" s="21"/>
      <c r="L330" s="5"/>
      <c r="M330" s="5"/>
    </row>
    <row r="331" spans="1:13" ht="18.75" customHeight="1">
      <c r="A331" s="145"/>
      <c r="B331" s="188" t="s">
        <v>282</v>
      </c>
      <c r="C331" s="189"/>
      <c r="D331" s="189"/>
      <c r="E331" s="189"/>
      <c r="F331" s="190"/>
      <c r="G331" s="54">
        <v>6160</v>
      </c>
      <c r="H331" s="55">
        <v>32</v>
      </c>
      <c r="I331" s="191">
        <f t="shared" si="10"/>
        <v>197120</v>
      </c>
      <c r="J331" s="191"/>
      <c r="K331" s="21"/>
      <c r="L331" s="5"/>
      <c r="M331" s="5"/>
    </row>
    <row r="332" spans="1:13" ht="18.75" customHeight="1">
      <c r="A332" s="145"/>
      <c r="B332" s="188" t="s">
        <v>283</v>
      </c>
      <c r="C332" s="189"/>
      <c r="D332" s="189"/>
      <c r="E332" s="189"/>
      <c r="F332" s="190"/>
      <c r="G332" s="54">
        <v>7700</v>
      </c>
      <c r="H332" s="55">
        <v>32</v>
      </c>
      <c r="I332" s="191">
        <f t="shared" si="10"/>
        <v>246400</v>
      </c>
      <c r="J332" s="191"/>
      <c r="K332" s="21"/>
      <c r="L332" s="5"/>
      <c r="M332" s="5"/>
    </row>
    <row r="333" spans="1:13" ht="18.75" customHeight="1">
      <c r="A333" s="145"/>
      <c r="B333" s="188" t="s">
        <v>284</v>
      </c>
      <c r="C333" s="189"/>
      <c r="D333" s="189"/>
      <c r="E333" s="189"/>
      <c r="F333" s="190"/>
      <c r="G333" s="54">
        <v>2400</v>
      </c>
      <c r="H333" s="55">
        <v>32</v>
      </c>
      <c r="I333" s="191">
        <f t="shared" si="10"/>
        <v>76800</v>
      </c>
      <c r="J333" s="191"/>
      <c r="K333" s="21"/>
      <c r="L333" s="5"/>
      <c r="M333" s="5"/>
    </row>
    <row r="334" spans="1:13" ht="18.75" customHeight="1">
      <c r="A334" s="145"/>
      <c r="B334" s="188" t="s">
        <v>285</v>
      </c>
      <c r="C334" s="189"/>
      <c r="D334" s="189"/>
      <c r="E334" s="189"/>
      <c r="F334" s="190"/>
      <c r="G334" s="54">
        <v>6040</v>
      </c>
      <c r="H334" s="55">
        <v>32</v>
      </c>
      <c r="I334" s="191">
        <f t="shared" si="10"/>
        <v>193280</v>
      </c>
      <c r="J334" s="191"/>
      <c r="K334" s="21"/>
      <c r="L334" s="5"/>
      <c r="M334" s="5"/>
    </row>
    <row r="335" spans="1:13" ht="18.75" customHeight="1">
      <c r="A335" s="145"/>
      <c r="B335" s="188" t="s">
        <v>255</v>
      </c>
      <c r="C335" s="189"/>
      <c r="D335" s="189"/>
      <c r="E335" s="189"/>
      <c r="F335" s="190"/>
      <c r="G335" s="54">
        <v>10875</v>
      </c>
      <c r="H335" s="55">
        <v>32</v>
      </c>
      <c r="I335" s="192">
        <f t="shared" si="10"/>
        <v>348000</v>
      </c>
      <c r="J335" s="193"/>
      <c r="K335" s="21"/>
      <c r="L335" s="5"/>
      <c r="M335" s="5"/>
    </row>
    <row r="336" spans="1:13" ht="18.75" customHeight="1">
      <c r="A336" s="145"/>
      <c r="B336" s="188" t="s">
        <v>286</v>
      </c>
      <c r="C336" s="189"/>
      <c r="D336" s="189"/>
      <c r="E336" s="189"/>
      <c r="F336" s="190"/>
      <c r="G336" s="54">
        <v>2500</v>
      </c>
      <c r="H336" s="55">
        <v>32</v>
      </c>
      <c r="I336" s="191">
        <f t="shared" si="10"/>
        <v>80000</v>
      </c>
      <c r="J336" s="191"/>
      <c r="K336" s="21"/>
      <c r="L336" s="5"/>
      <c r="M336" s="5"/>
    </row>
    <row r="337" spans="1:13" ht="18.75" customHeight="1">
      <c r="A337" s="145"/>
      <c r="B337" s="188" t="s">
        <v>410</v>
      </c>
      <c r="C337" s="189"/>
      <c r="D337" s="189"/>
      <c r="E337" s="189"/>
      <c r="F337" s="190"/>
      <c r="G337" s="54">
        <v>2585</v>
      </c>
      <c r="H337" s="55">
        <v>32</v>
      </c>
      <c r="I337" s="191">
        <f>G337*H337</f>
        <v>82720</v>
      </c>
      <c r="J337" s="191"/>
      <c r="K337" s="21"/>
      <c r="L337" s="5"/>
      <c r="M337" s="5"/>
    </row>
    <row r="338" spans="1:13" ht="18.75" customHeight="1">
      <c r="A338" s="145"/>
      <c r="B338" s="188" t="s">
        <v>225</v>
      </c>
      <c r="C338" s="189"/>
      <c r="D338" s="189"/>
      <c r="E338" s="189"/>
      <c r="F338" s="190"/>
      <c r="G338" s="54">
        <v>4790</v>
      </c>
      <c r="H338" s="55">
        <v>32</v>
      </c>
      <c r="I338" s="191">
        <f t="shared" si="10"/>
        <v>153280</v>
      </c>
      <c r="J338" s="191"/>
      <c r="K338" s="21"/>
      <c r="L338" s="5"/>
      <c r="M338" s="5"/>
    </row>
    <row r="339" spans="1:13" ht="18.75" customHeight="1">
      <c r="A339" s="145"/>
      <c r="B339" s="188" t="s">
        <v>409</v>
      </c>
      <c r="C339" s="189"/>
      <c r="D339" s="189"/>
      <c r="E339" s="189"/>
      <c r="F339" s="190"/>
      <c r="G339" s="54">
        <v>3325</v>
      </c>
      <c r="H339" s="55">
        <v>32</v>
      </c>
      <c r="I339" s="191">
        <f t="shared" si="10"/>
        <v>106400</v>
      </c>
      <c r="J339" s="191"/>
      <c r="K339" s="21"/>
      <c r="L339" s="5"/>
      <c r="M339" s="5"/>
    </row>
    <row r="340" spans="1:13" ht="18.75" customHeight="1">
      <c r="A340" s="145"/>
      <c r="B340" s="188" t="s">
        <v>287</v>
      </c>
      <c r="C340" s="189"/>
      <c r="D340" s="189"/>
      <c r="E340" s="189"/>
      <c r="F340" s="190"/>
      <c r="G340" s="54">
        <v>3775</v>
      </c>
      <c r="H340" s="55">
        <v>32</v>
      </c>
      <c r="I340" s="191">
        <f t="shared" si="10"/>
        <v>120800</v>
      </c>
      <c r="J340" s="191"/>
      <c r="K340" s="21"/>
      <c r="L340" s="5"/>
      <c r="M340" s="5"/>
    </row>
    <row r="341" spans="1:13" ht="18.75" customHeight="1">
      <c r="A341" s="145"/>
      <c r="B341" s="188" t="s">
        <v>250</v>
      </c>
      <c r="C341" s="189"/>
      <c r="D341" s="189"/>
      <c r="E341" s="189"/>
      <c r="F341" s="190"/>
      <c r="G341" s="54">
        <v>2460</v>
      </c>
      <c r="H341" s="55">
        <v>32</v>
      </c>
      <c r="I341" s="191">
        <f t="shared" si="10"/>
        <v>78720</v>
      </c>
      <c r="J341" s="191"/>
      <c r="K341" s="21"/>
      <c r="L341" s="5"/>
      <c r="M341" s="5"/>
    </row>
    <row r="342" spans="1:13" ht="18.75" customHeight="1">
      <c r="A342" s="145"/>
      <c r="B342" s="188" t="s">
        <v>288</v>
      </c>
      <c r="C342" s="189"/>
      <c r="D342" s="189"/>
      <c r="E342" s="189"/>
      <c r="F342" s="190"/>
      <c r="G342" s="54">
        <v>6900</v>
      </c>
      <c r="H342" s="55">
        <v>32</v>
      </c>
      <c r="I342" s="191">
        <f t="shared" si="10"/>
        <v>220800</v>
      </c>
      <c r="J342" s="191"/>
      <c r="K342" s="21"/>
      <c r="L342" s="5"/>
      <c r="M342" s="5"/>
    </row>
    <row r="343" spans="1:13" ht="18.75" customHeight="1">
      <c r="A343" s="145"/>
      <c r="B343" s="188" t="s">
        <v>251</v>
      </c>
      <c r="C343" s="189"/>
      <c r="D343" s="189"/>
      <c r="E343" s="189"/>
      <c r="F343" s="190"/>
      <c r="G343" s="54">
        <v>2905</v>
      </c>
      <c r="H343" s="55">
        <v>32</v>
      </c>
      <c r="I343" s="191">
        <f t="shared" si="10"/>
        <v>92960</v>
      </c>
      <c r="J343" s="191"/>
      <c r="K343" s="21"/>
      <c r="L343" s="5"/>
      <c r="M343" s="5"/>
    </row>
    <row r="344" spans="1:13" ht="18.75" customHeight="1">
      <c r="A344" s="145"/>
      <c r="B344" s="188" t="s">
        <v>289</v>
      </c>
      <c r="C344" s="189"/>
      <c r="D344" s="189"/>
      <c r="E344" s="189"/>
      <c r="F344" s="190"/>
      <c r="G344" s="54">
        <v>1700</v>
      </c>
      <c r="H344" s="55">
        <v>32</v>
      </c>
      <c r="I344" s="191">
        <f t="shared" si="10"/>
        <v>54400</v>
      </c>
      <c r="J344" s="191"/>
      <c r="K344" s="21"/>
      <c r="L344" s="5"/>
      <c r="M344" s="5"/>
    </row>
    <row r="345" spans="1:13" ht="18.75" customHeight="1">
      <c r="A345" s="145"/>
      <c r="B345" s="188" t="s">
        <v>290</v>
      </c>
      <c r="C345" s="189"/>
      <c r="D345" s="189"/>
      <c r="E345" s="189"/>
      <c r="F345" s="190"/>
      <c r="G345" s="54">
        <v>1345</v>
      </c>
      <c r="H345" s="55">
        <v>32</v>
      </c>
      <c r="I345" s="191">
        <f t="shared" si="10"/>
        <v>43040</v>
      </c>
      <c r="J345" s="191"/>
      <c r="K345" s="21"/>
      <c r="L345" s="5"/>
      <c r="M345" s="5"/>
    </row>
    <row r="346" spans="1:13" ht="18.75" customHeight="1">
      <c r="A346" s="145"/>
      <c r="B346" s="188" t="s">
        <v>439</v>
      </c>
      <c r="C346" s="189"/>
      <c r="D346" s="189"/>
      <c r="E346" s="189"/>
      <c r="F346" s="190"/>
      <c r="G346" s="54">
        <f>G330+G331+G332+G333+G334+G335+G336+G337+G338+G339+G340+G341+G342+G343+G344+G345</f>
        <v>69465</v>
      </c>
      <c r="H346" s="55"/>
      <c r="I346" s="93"/>
      <c r="J346" s="93"/>
      <c r="K346" s="21"/>
      <c r="L346" s="5"/>
      <c r="M346" s="5"/>
    </row>
    <row r="347" spans="1:13" ht="18.75">
      <c r="A347" s="145"/>
      <c r="B347" s="194" t="s">
        <v>149</v>
      </c>
      <c r="C347" s="194"/>
      <c r="D347" s="194"/>
      <c r="E347" s="194"/>
      <c r="F347" s="194"/>
      <c r="G347" s="194"/>
      <c r="H347" s="194"/>
      <c r="I347" s="195">
        <f>SUM(I330:I346)</f>
        <v>2222880</v>
      </c>
      <c r="J347" s="195"/>
      <c r="K347" s="16">
        <f>I347</f>
        <v>2222880</v>
      </c>
      <c r="L347" s="5"/>
      <c r="M347" s="18"/>
    </row>
    <row r="348" spans="1:13" ht="21.75" customHeight="1">
      <c r="A348" s="145"/>
      <c r="B348" s="171" t="s">
        <v>277</v>
      </c>
      <c r="C348" s="171"/>
      <c r="D348" s="171"/>
      <c r="E348" s="171"/>
      <c r="F348" s="171"/>
      <c r="G348" s="171"/>
      <c r="H348" s="171"/>
      <c r="I348" s="171"/>
      <c r="J348" s="171"/>
      <c r="K348" s="21"/>
      <c r="L348" s="5"/>
      <c r="M348" s="5"/>
    </row>
    <row r="349" spans="1:13" ht="18.75">
      <c r="A349" s="145"/>
      <c r="B349" s="150" t="s">
        <v>328</v>
      </c>
      <c r="C349" s="150"/>
      <c r="D349" s="150"/>
      <c r="E349" s="150"/>
      <c r="F349" s="150"/>
      <c r="G349" s="150"/>
      <c r="H349" s="150"/>
      <c r="I349" s="150"/>
      <c r="J349" s="56"/>
      <c r="K349" s="21"/>
      <c r="L349" s="5"/>
      <c r="M349" s="5"/>
    </row>
    <row r="350" spans="1:13" ht="18.75" customHeight="1">
      <c r="A350" s="145"/>
      <c r="B350" s="196" t="s">
        <v>278</v>
      </c>
      <c r="C350" s="196"/>
      <c r="D350" s="196"/>
      <c r="E350" s="196"/>
      <c r="F350" s="196"/>
      <c r="G350" s="196"/>
      <c r="H350" s="196"/>
      <c r="I350" s="196"/>
      <c r="J350" s="56"/>
      <c r="K350" s="21"/>
      <c r="L350" s="5"/>
      <c r="M350" s="5"/>
    </row>
    <row r="351" spans="1:13" ht="18.75" customHeight="1">
      <c r="A351" s="145"/>
      <c r="B351" s="188" t="s">
        <v>287</v>
      </c>
      <c r="C351" s="189"/>
      <c r="D351" s="189"/>
      <c r="E351" s="189"/>
      <c r="F351" s="190"/>
      <c r="G351" s="41">
        <v>7</v>
      </c>
      <c r="H351" s="57">
        <v>5000</v>
      </c>
      <c r="I351" s="197">
        <f>G351*H351</f>
        <v>35000</v>
      </c>
      <c r="J351" s="197"/>
      <c r="K351" s="21"/>
      <c r="L351" s="5"/>
      <c r="M351" s="5"/>
    </row>
    <row r="352" spans="1:13" ht="18.75" customHeight="1">
      <c r="A352" s="145"/>
      <c r="B352" s="188" t="s">
        <v>288</v>
      </c>
      <c r="C352" s="189"/>
      <c r="D352" s="189"/>
      <c r="E352" s="189"/>
      <c r="F352" s="190"/>
      <c r="G352" s="41">
        <v>5</v>
      </c>
      <c r="H352" s="57">
        <v>5000</v>
      </c>
      <c r="I352" s="197">
        <f>G352*H352</f>
        <v>25000</v>
      </c>
      <c r="J352" s="197"/>
      <c r="K352" s="21"/>
      <c r="L352" s="5"/>
      <c r="M352" s="5"/>
    </row>
    <row r="353" spans="1:13" ht="18.75" customHeight="1">
      <c r="A353" s="145"/>
      <c r="B353" s="188" t="s">
        <v>284</v>
      </c>
      <c r="C353" s="189"/>
      <c r="D353" s="189"/>
      <c r="E353" s="189"/>
      <c r="F353" s="190"/>
      <c r="G353" s="41">
        <v>7</v>
      </c>
      <c r="H353" s="57">
        <v>5000</v>
      </c>
      <c r="I353" s="175">
        <f>G353*H353</f>
        <v>35000</v>
      </c>
      <c r="J353" s="175"/>
      <c r="K353" s="21"/>
      <c r="L353" s="5"/>
      <c r="M353" s="5"/>
    </row>
    <row r="354" spans="1:13" ht="18.75" customHeight="1">
      <c r="A354" s="145"/>
      <c r="B354" s="188" t="s">
        <v>409</v>
      </c>
      <c r="C354" s="189"/>
      <c r="D354" s="189"/>
      <c r="E354" s="189"/>
      <c r="F354" s="190"/>
      <c r="G354" s="41">
        <v>7</v>
      </c>
      <c r="H354" s="57">
        <v>5000</v>
      </c>
      <c r="I354" s="42">
        <f>H354*G354</f>
        <v>35000</v>
      </c>
      <c r="J354" s="42"/>
      <c r="K354" s="21"/>
      <c r="L354" s="5"/>
      <c r="M354" s="5"/>
    </row>
    <row r="355" spans="1:13" ht="18.75" customHeight="1">
      <c r="A355" s="145"/>
      <c r="B355" s="188" t="s">
        <v>288</v>
      </c>
      <c r="C355" s="189"/>
      <c r="D355" s="189"/>
      <c r="E355" s="189"/>
      <c r="F355" s="190"/>
      <c r="G355" s="41">
        <v>5</v>
      </c>
      <c r="H355" s="57">
        <v>5000</v>
      </c>
      <c r="I355" s="175">
        <f>G355*H355</f>
        <v>25000</v>
      </c>
      <c r="J355" s="175"/>
      <c r="K355" s="21"/>
      <c r="L355" s="5"/>
      <c r="M355" s="5"/>
    </row>
    <row r="356" spans="1:13" ht="18.75">
      <c r="A356" s="145"/>
      <c r="B356" s="194" t="s">
        <v>147</v>
      </c>
      <c r="C356" s="194"/>
      <c r="D356" s="194"/>
      <c r="E356" s="194"/>
      <c r="F356" s="194"/>
      <c r="G356" s="194"/>
      <c r="H356" s="194"/>
      <c r="I356" s="198">
        <f>SUM(I351:I355)</f>
        <v>155000</v>
      </c>
      <c r="J356" s="199"/>
      <c r="K356" s="16"/>
      <c r="L356" s="5"/>
      <c r="M356" s="5"/>
    </row>
    <row r="357" spans="1:13" ht="18.75">
      <c r="A357" s="145"/>
      <c r="B357" s="131" t="s">
        <v>411</v>
      </c>
      <c r="C357" s="131"/>
      <c r="D357" s="131"/>
      <c r="E357" s="131"/>
      <c r="F357" s="131"/>
      <c r="G357" s="131"/>
      <c r="H357" s="131"/>
      <c r="I357" s="131"/>
      <c r="J357" s="56"/>
      <c r="K357" s="21"/>
      <c r="L357" s="5"/>
      <c r="M357" s="5"/>
    </row>
    <row r="358" spans="1:13" ht="18.75" customHeight="1" hidden="1">
      <c r="A358" s="145"/>
      <c r="B358" s="125"/>
      <c r="C358" s="126"/>
      <c r="D358" s="126"/>
      <c r="E358" s="126"/>
      <c r="F358" s="126"/>
      <c r="G358" s="126"/>
      <c r="H358" s="127"/>
      <c r="I358" s="58"/>
      <c r="J358" s="58"/>
      <c r="K358" s="21"/>
      <c r="L358" s="5"/>
      <c r="M358" s="5"/>
    </row>
    <row r="359" spans="1:13" ht="18.75" customHeight="1" hidden="1">
      <c r="A359" s="145"/>
      <c r="B359" s="125"/>
      <c r="C359" s="126"/>
      <c r="D359" s="126"/>
      <c r="E359" s="126"/>
      <c r="F359" s="126"/>
      <c r="G359" s="126"/>
      <c r="H359" s="127"/>
      <c r="I359" s="58"/>
      <c r="J359" s="58"/>
      <c r="K359" s="21"/>
      <c r="L359" s="5"/>
      <c r="M359" s="5"/>
    </row>
    <row r="360" spans="1:13" ht="18.75">
      <c r="A360" s="145"/>
      <c r="B360" s="194" t="s">
        <v>148</v>
      </c>
      <c r="C360" s="194"/>
      <c r="D360" s="194"/>
      <c r="E360" s="194"/>
      <c r="F360" s="194"/>
      <c r="G360" s="194"/>
      <c r="H360" s="194"/>
      <c r="I360" s="200">
        <v>978350</v>
      </c>
      <c r="J360" s="200"/>
      <c r="K360" s="16"/>
      <c r="L360" s="5"/>
      <c r="M360" s="5"/>
    </row>
    <row r="361" spans="1:13" ht="19.5" customHeight="1">
      <c r="A361" s="145"/>
      <c r="B361" s="149" t="s">
        <v>32</v>
      </c>
      <c r="C361" s="149"/>
      <c r="D361" s="149"/>
      <c r="E361" s="149"/>
      <c r="F361" s="149"/>
      <c r="G361" s="149"/>
      <c r="H361" s="149"/>
      <c r="I361" s="201">
        <v>13200</v>
      </c>
      <c r="J361" s="201"/>
      <c r="K361" s="21"/>
      <c r="L361" s="5"/>
      <c r="M361" s="5"/>
    </row>
    <row r="362" spans="1:13" ht="18.75">
      <c r="A362" s="145"/>
      <c r="B362" s="149"/>
      <c r="C362" s="149"/>
      <c r="D362" s="149"/>
      <c r="E362" s="149"/>
      <c r="F362" s="149"/>
      <c r="G362" s="149"/>
      <c r="H362" s="149"/>
      <c r="I362" s="201"/>
      <c r="J362" s="201"/>
      <c r="K362" s="21"/>
      <c r="L362" s="5"/>
      <c r="M362" s="5"/>
    </row>
    <row r="363" spans="1:13" ht="18.75">
      <c r="A363" s="145"/>
      <c r="B363" s="149" t="s">
        <v>506</v>
      </c>
      <c r="C363" s="149"/>
      <c r="D363" s="149"/>
      <c r="E363" s="149"/>
      <c r="F363" s="149"/>
      <c r="G363" s="149"/>
      <c r="H363" s="149"/>
      <c r="I363" s="202">
        <v>89250</v>
      </c>
      <c r="J363" s="202"/>
      <c r="K363" s="21"/>
      <c r="L363" s="5"/>
      <c r="M363" s="5"/>
    </row>
    <row r="364" spans="1:13" ht="18.75">
      <c r="A364" s="145"/>
      <c r="B364" s="149" t="s">
        <v>505</v>
      </c>
      <c r="C364" s="149"/>
      <c r="D364" s="149"/>
      <c r="E364" s="149"/>
      <c r="F364" s="149"/>
      <c r="G364" s="149"/>
      <c r="H364" s="149"/>
      <c r="I364" s="202">
        <v>76000</v>
      </c>
      <c r="J364" s="202"/>
      <c r="K364" s="21"/>
      <c r="L364" s="5"/>
      <c r="M364" s="5"/>
    </row>
    <row r="365" spans="1:13" ht="36.75" customHeight="1">
      <c r="A365" s="145"/>
      <c r="B365" s="149" t="s">
        <v>507</v>
      </c>
      <c r="C365" s="149"/>
      <c r="D365" s="149"/>
      <c r="E365" s="149"/>
      <c r="F365" s="149"/>
      <c r="G365" s="149"/>
      <c r="H365" s="149"/>
      <c r="I365" s="203">
        <v>45000</v>
      </c>
      <c r="J365" s="203"/>
      <c r="K365" s="21"/>
      <c r="L365" s="5"/>
      <c r="M365" s="5"/>
    </row>
    <row r="366" spans="1:13" ht="18.75">
      <c r="A366" s="145"/>
      <c r="B366" s="149" t="s">
        <v>31</v>
      </c>
      <c r="C366" s="149"/>
      <c r="D366" s="149"/>
      <c r="E366" s="149"/>
      <c r="F366" s="149"/>
      <c r="G366" s="149"/>
      <c r="H366" s="149"/>
      <c r="I366" s="202">
        <v>0</v>
      </c>
      <c r="J366" s="202"/>
      <c r="K366" s="21"/>
      <c r="L366" s="5"/>
      <c r="M366" s="5"/>
    </row>
    <row r="367" spans="1:13" ht="18.75">
      <c r="A367" s="145"/>
      <c r="B367" s="172" t="s">
        <v>270</v>
      </c>
      <c r="C367" s="172"/>
      <c r="D367" s="172"/>
      <c r="E367" s="172"/>
      <c r="F367" s="172"/>
      <c r="G367" s="172"/>
      <c r="H367" s="172"/>
      <c r="I367" s="204">
        <f>SUM(I361:I366)</f>
        <v>223450</v>
      </c>
      <c r="J367" s="204"/>
      <c r="K367" s="16"/>
      <c r="L367" s="5"/>
      <c r="M367" s="5"/>
    </row>
    <row r="368" spans="1:13" ht="18.75">
      <c r="A368" s="145"/>
      <c r="B368" s="194" t="s">
        <v>150</v>
      </c>
      <c r="C368" s="194"/>
      <c r="D368" s="194"/>
      <c r="E368" s="194"/>
      <c r="F368" s="194"/>
      <c r="G368" s="194"/>
      <c r="H368" s="194"/>
      <c r="I368" s="200">
        <f>I356+I360+I367</f>
        <v>1356800</v>
      </c>
      <c r="J368" s="200"/>
      <c r="K368" s="16">
        <f>I368</f>
        <v>1356800</v>
      </c>
      <c r="L368" s="5"/>
      <c r="M368" s="19"/>
    </row>
    <row r="369" spans="1:13" ht="18.75">
      <c r="A369" s="145"/>
      <c r="B369" s="171" t="s">
        <v>279</v>
      </c>
      <c r="C369" s="171"/>
      <c r="D369" s="171"/>
      <c r="E369" s="171"/>
      <c r="F369" s="171"/>
      <c r="G369" s="171"/>
      <c r="H369" s="171"/>
      <c r="I369" s="171"/>
      <c r="J369" s="171"/>
      <c r="K369" s="21"/>
      <c r="L369" s="5"/>
      <c r="M369" s="5"/>
    </row>
    <row r="370" spans="1:13" ht="18.75" customHeight="1">
      <c r="A370" s="145"/>
      <c r="B370" s="164" t="s">
        <v>258</v>
      </c>
      <c r="C370" s="164"/>
      <c r="D370" s="164" t="s">
        <v>259</v>
      </c>
      <c r="E370" s="164"/>
      <c r="F370" s="51" t="s">
        <v>260</v>
      </c>
      <c r="G370" s="36" t="s">
        <v>261</v>
      </c>
      <c r="H370" s="164" t="s">
        <v>257</v>
      </c>
      <c r="I370" s="164"/>
      <c r="J370" s="164"/>
      <c r="K370" s="21"/>
      <c r="L370" s="5"/>
      <c r="M370" s="5"/>
    </row>
    <row r="371" spans="1:13" ht="18.75">
      <c r="A371" s="145"/>
      <c r="B371" s="131" t="s">
        <v>39</v>
      </c>
      <c r="C371" s="131"/>
      <c r="D371" s="150" t="s">
        <v>112</v>
      </c>
      <c r="E371" s="150"/>
      <c r="F371" s="41">
        <v>510</v>
      </c>
      <c r="G371" s="42">
        <v>70</v>
      </c>
      <c r="H371" s="151">
        <f aca="true" t="shared" si="11" ref="H371:H423">F371*G371</f>
        <v>35700</v>
      </c>
      <c r="I371" s="151"/>
      <c r="J371" s="151"/>
      <c r="K371" s="21" t="s">
        <v>300</v>
      </c>
      <c r="L371" s="5"/>
      <c r="M371" s="5"/>
    </row>
    <row r="372" spans="1:13" ht="18.75">
      <c r="A372" s="145"/>
      <c r="B372" s="131" t="s">
        <v>306</v>
      </c>
      <c r="C372" s="131"/>
      <c r="D372" s="150" t="s">
        <v>230</v>
      </c>
      <c r="E372" s="150"/>
      <c r="F372" s="41">
        <v>16</v>
      </c>
      <c r="G372" s="42">
        <v>800</v>
      </c>
      <c r="H372" s="151">
        <f t="shared" si="11"/>
        <v>12800</v>
      </c>
      <c r="I372" s="151"/>
      <c r="J372" s="151"/>
      <c r="K372" s="21" t="s">
        <v>300</v>
      </c>
      <c r="L372" s="5"/>
      <c r="M372" s="5"/>
    </row>
    <row r="373" spans="1:13" ht="18.75">
      <c r="A373" s="145"/>
      <c r="B373" s="131" t="s">
        <v>226</v>
      </c>
      <c r="C373" s="131"/>
      <c r="D373" s="150" t="s">
        <v>179</v>
      </c>
      <c r="E373" s="150"/>
      <c r="F373" s="41"/>
      <c r="G373" s="42">
        <v>190</v>
      </c>
      <c r="H373" s="151">
        <f t="shared" si="11"/>
        <v>0</v>
      </c>
      <c r="I373" s="151"/>
      <c r="J373" s="151"/>
      <c r="K373" s="21" t="s">
        <v>300</v>
      </c>
      <c r="L373" s="5"/>
      <c r="M373" s="5"/>
    </row>
    <row r="374" spans="1:13" ht="18.75" hidden="1">
      <c r="A374" s="145"/>
      <c r="B374" s="131"/>
      <c r="C374" s="131"/>
      <c r="D374" s="150"/>
      <c r="E374" s="150"/>
      <c r="F374" s="41"/>
      <c r="G374" s="42"/>
      <c r="H374" s="151">
        <f t="shared" si="11"/>
        <v>0</v>
      </c>
      <c r="I374" s="151"/>
      <c r="J374" s="151"/>
      <c r="K374" s="21" t="s">
        <v>300</v>
      </c>
      <c r="L374" s="5"/>
      <c r="M374" s="5"/>
    </row>
    <row r="375" spans="1:13" ht="18.75">
      <c r="A375" s="145"/>
      <c r="B375" s="131" t="s">
        <v>332</v>
      </c>
      <c r="C375" s="131"/>
      <c r="D375" s="150" t="s">
        <v>40</v>
      </c>
      <c r="E375" s="150"/>
      <c r="F375" s="41">
        <v>1615</v>
      </c>
      <c r="G375" s="42">
        <v>100</v>
      </c>
      <c r="H375" s="151">
        <f t="shared" si="11"/>
        <v>161500</v>
      </c>
      <c r="I375" s="151"/>
      <c r="J375" s="151"/>
      <c r="K375" s="21" t="s">
        <v>300</v>
      </c>
      <c r="L375" s="5"/>
      <c r="M375" s="5"/>
    </row>
    <row r="376" spans="1:13" ht="18.75" hidden="1">
      <c r="A376" s="145"/>
      <c r="B376" s="131"/>
      <c r="C376" s="131"/>
      <c r="D376" s="150"/>
      <c r="E376" s="150"/>
      <c r="F376" s="41"/>
      <c r="G376" s="42"/>
      <c r="H376" s="151">
        <f t="shared" si="11"/>
        <v>0</v>
      </c>
      <c r="I376" s="151"/>
      <c r="J376" s="151"/>
      <c r="K376" s="21" t="s">
        <v>300</v>
      </c>
      <c r="L376" s="5"/>
      <c r="M376" s="5"/>
    </row>
    <row r="377" spans="1:13" ht="18.75">
      <c r="A377" s="145"/>
      <c r="B377" s="131" t="s">
        <v>426</v>
      </c>
      <c r="C377" s="131"/>
      <c r="D377" s="150" t="s">
        <v>427</v>
      </c>
      <c r="E377" s="150"/>
      <c r="F377" s="41">
        <v>25</v>
      </c>
      <c r="G377" s="42">
        <v>100</v>
      </c>
      <c r="H377" s="151">
        <f t="shared" si="11"/>
        <v>2500</v>
      </c>
      <c r="I377" s="151"/>
      <c r="J377" s="151"/>
      <c r="K377" s="21" t="s">
        <v>300</v>
      </c>
      <c r="L377" s="5"/>
      <c r="M377" s="5"/>
    </row>
    <row r="378" spans="1:13" ht="18.75" hidden="1">
      <c r="A378" s="145"/>
      <c r="B378" s="131"/>
      <c r="C378" s="131"/>
      <c r="D378" s="150"/>
      <c r="E378" s="150"/>
      <c r="F378" s="41"/>
      <c r="G378" s="42"/>
      <c r="H378" s="151">
        <f t="shared" si="11"/>
        <v>0</v>
      </c>
      <c r="I378" s="151"/>
      <c r="J378" s="151"/>
      <c r="K378" s="21" t="s">
        <v>300</v>
      </c>
      <c r="L378" s="5"/>
      <c r="M378" s="5"/>
    </row>
    <row r="379" spans="1:13" ht="18.75" customHeight="1">
      <c r="A379" s="145"/>
      <c r="B379" s="131" t="s">
        <v>227</v>
      </c>
      <c r="C379" s="131"/>
      <c r="D379" s="150" t="s">
        <v>229</v>
      </c>
      <c r="E379" s="150"/>
      <c r="F379" s="41">
        <v>123</v>
      </c>
      <c r="G379" s="42">
        <v>250</v>
      </c>
      <c r="H379" s="151">
        <f t="shared" si="11"/>
        <v>30750</v>
      </c>
      <c r="I379" s="151"/>
      <c r="J379" s="151"/>
      <c r="K379" s="21" t="s">
        <v>298</v>
      </c>
      <c r="L379" s="5"/>
      <c r="M379" s="5"/>
    </row>
    <row r="380" spans="1:13" ht="18.75" hidden="1">
      <c r="A380" s="145"/>
      <c r="B380" s="131"/>
      <c r="C380" s="131"/>
      <c r="D380" s="150"/>
      <c r="E380" s="150"/>
      <c r="F380" s="41"/>
      <c r="G380" s="42"/>
      <c r="H380" s="151">
        <f t="shared" si="11"/>
        <v>0</v>
      </c>
      <c r="I380" s="151"/>
      <c r="J380" s="151"/>
      <c r="K380" s="21" t="s">
        <v>300</v>
      </c>
      <c r="L380" s="5"/>
      <c r="M380" s="5"/>
    </row>
    <row r="381" spans="1:13" ht="18.75">
      <c r="A381" s="145"/>
      <c r="B381" s="131" t="s">
        <v>228</v>
      </c>
      <c r="C381" s="131"/>
      <c r="D381" s="150" t="s">
        <v>118</v>
      </c>
      <c r="E381" s="150"/>
      <c r="F381" s="41">
        <v>350</v>
      </c>
      <c r="G381" s="42">
        <v>180</v>
      </c>
      <c r="H381" s="151">
        <f t="shared" si="11"/>
        <v>63000</v>
      </c>
      <c r="I381" s="151"/>
      <c r="J381" s="151"/>
      <c r="K381" s="21" t="s">
        <v>298</v>
      </c>
      <c r="L381" s="5"/>
      <c r="M381" s="5"/>
    </row>
    <row r="382" spans="1:13" ht="18.75">
      <c r="A382" s="145"/>
      <c r="B382" s="131" t="s">
        <v>309</v>
      </c>
      <c r="C382" s="131"/>
      <c r="D382" s="150" t="s">
        <v>230</v>
      </c>
      <c r="E382" s="150"/>
      <c r="F382" s="41">
        <v>2242</v>
      </c>
      <c r="G382" s="42">
        <v>190</v>
      </c>
      <c r="H382" s="151">
        <f>G382*F382</f>
        <v>425980</v>
      </c>
      <c r="I382" s="151"/>
      <c r="J382" s="151"/>
      <c r="K382" s="21" t="s">
        <v>300</v>
      </c>
      <c r="L382" s="5"/>
      <c r="M382" s="5"/>
    </row>
    <row r="383" spans="1:13" ht="18.75" hidden="1">
      <c r="A383" s="145"/>
      <c r="B383" s="131"/>
      <c r="C383" s="131"/>
      <c r="D383" s="150"/>
      <c r="E383" s="150"/>
      <c r="F383" s="41"/>
      <c r="G383" s="42"/>
      <c r="H383" s="151">
        <f t="shared" si="11"/>
        <v>0</v>
      </c>
      <c r="I383" s="151"/>
      <c r="J383" s="151"/>
      <c r="K383" s="21" t="s">
        <v>300</v>
      </c>
      <c r="L383" s="5"/>
      <c r="M383" s="5"/>
    </row>
    <row r="384" spans="1:13" ht="18.75">
      <c r="A384" s="145"/>
      <c r="B384" s="131" t="s">
        <v>413</v>
      </c>
      <c r="C384" s="131"/>
      <c r="D384" s="150" t="s">
        <v>111</v>
      </c>
      <c r="E384" s="150"/>
      <c r="F384" s="41">
        <v>120</v>
      </c>
      <c r="G384" s="42">
        <v>25</v>
      </c>
      <c r="H384" s="151">
        <f>F384*G384</f>
        <v>3000</v>
      </c>
      <c r="I384" s="151"/>
      <c r="J384" s="151"/>
      <c r="K384" s="21" t="s">
        <v>300</v>
      </c>
      <c r="L384" s="5"/>
      <c r="M384" s="5"/>
    </row>
    <row r="385" spans="1:13" ht="18.75">
      <c r="A385" s="145"/>
      <c r="B385" s="131" t="s">
        <v>231</v>
      </c>
      <c r="C385" s="131"/>
      <c r="D385" s="150" t="s">
        <v>112</v>
      </c>
      <c r="E385" s="150"/>
      <c r="F385" s="41">
        <v>2700</v>
      </c>
      <c r="G385" s="42">
        <v>5</v>
      </c>
      <c r="H385" s="151">
        <f t="shared" si="11"/>
        <v>13500</v>
      </c>
      <c r="I385" s="151"/>
      <c r="J385" s="151"/>
      <c r="K385" s="21" t="s">
        <v>300</v>
      </c>
      <c r="L385" s="5"/>
      <c r="M385" s="5"/>
    </row>
    <row r="386" spans="1:13" ht="18.75">
      <c r="A386" s="145"/>
      <c r="B386" s="131" t="s">
        <v>416</v>
      </c>
      <c r="C386" s="131"/>
      <c r="D386" s="150" t="s">
        <v>417</v>
      </c>
      <c r="E386" s="150"/>
      <c r="F386" s="41">
        <v>0</v>
      </c>
      <c r="G386" s="42">
        <v>100</v>
      </c>
      <c r="H386" s="151">
        <f t="shared" si="11"/>
        <v>0</v>
      </c>
      <c r="I386" s="151"/>
      <c r="J386" s="151"/>
      <c r="K386" s="21" t="s">
        <v>298</v>
      </c>
      <c r="L386" s="5"/>
      <c r="M386" s="5"/>
    </row>
    <row r="387" spans="1:13" ht="1.5" customHeight="1">
      <c r="A387" s="145"/>
      <c r="B387" s="131"/>
      <c r="C387" s="131"/>
      <c r="D387" s="150"/>
      <c r="E387" s="150"/>
      <c r="F387" s="41"/>
      <c r="G387" s="42"/>
      <c r="H387" s="151">
        <f t="shared" si="11"/>
        <v>0</v>
      </c>
      <c r="I387" s="151"/>
      <c r="J387" s="151"/>
      <c r="K387" s="21" t="s">
        <v>298</v>
      </c>
      <c r="L387" s="5"/>
      <c r="M387" s="5"/>
    </row>
    <row r="388" spans="1:13" ht="18.75">
      <c r="A388" s="145"/>
      <c r="B388" s="131" t="s">
        <v>418</v>
      </c>
      <c r="C388" s="131"/>
      <c r="D388" s="150" t="s">
        <v>111</v>
      </c>
      <c r="E388" s="150"/>
      <c r="F388" s="41">
        <v>0</v>
      </c>
      <c r="G388" s="42">
        <v>0.6</v>
      </c>
      <c r="H388" s="151">
        <f t="shared" si="11"/>
        <v>0</v>
      </c>
      <c r="I388" s="151"/>
      <c r="J388" s="151"/>
      <c r="K388" s="21" t="s">
        <v>298</v>
      </c>
      <c r="L388" s="5"/>
      <c r="M388" s="5"/>
    </row>
    <row r="389" spans="1:13" ht="18.75">
      <c r="A389" s="145"/>
      <c r="B389" s="131" t="s">
        <v>420</v>
      </c>
      <c r="C389" s="131"/>
      <c r="D389" s="150" t="s">
        <v>146</v>
      </c>
      <c r="E389" s="150"/>
      <c r="F389" s="41">
        <v>30</v>
      </c>
      <c r="G389" s="42">
        <v>280</v>
      </c>
      <c r="H389" s="151">
        <f t="shared" si="11"/>
        <v>8400</v>
      </c>
      <c r="I389" s="151"/>
      <c r="J389" s="151"/>
      <c r="K389" s="21" t="s">
        <v>298</v>
      </c>
      <c r="L389" s="5"/>
      <c r="M389" s="5"/>
    </row>
    <row r="390" spans="1:13" ht="18.75">
      <c r="A390" s="145"/>
      <c r="B390" s="131" t="s">
        <v>512</v>
      </c>
      <c r="C390" s="131"/>
      <c r="D390" s="150" t="s">
        <v>112</v>
      </c>
      <c r="E390" s="150"/>
      <c r="F390" s="41">
        <v>500</v>
      </c>
      <c r="G390" s="42">
        <v>5.5</v>
      </c>
      <c r="H390" s="151">
        <f t="shared" si="11"/>
        <v>2750</v>
      </c>
      <c r="I390" s="151"/>
      <c r="J390" s="151"/>
      <c r="K390" s="21" t="s">
        <v>298</v>
      </c>
      <c r="L390" s="5"/>
      <c r="M390" s="5"/>
    </row>
    <row r="391" spans="1:13" ht="18.75">
      <c r="A391" s="145"/>
      <c r="B391" s="131" t="s">
        <v>308</v>
      </c>
      <c r="C391" s="131"/>
      <c r="D391" s="150" t="s">
        <v>112</v>
      </c>
      <c r="E391" s="150"/>
      <c r="F391" s="41">
        <v>1951</v>
      </c>
      <c r="G391" s="42">
        <v>10</v>
      </c>
      <c r="H391" s="151">
        <f>F391*G391</f>
        <v>19510</v>
      </c>
      <c r="I391" s="151"/>
      <c r="J391" s="151"/>
      <c r="K391" s="21" t="s">
        <v>300</v>
      </c>
      <c r="L391" s="5"/>
      <c r="M391" s="5"/>
    </row>
    <row r="392" spans="1:13" ht="18.75">
      <c r="A392" s="145"/>
      <c r="B392" s="131" t="s">
        <v>41</v>
      </c>
      <c r="C392" s="131"/>
      <c r="D392" s="150" t="s">
        <v>146</v>
      </c>
      <c r="E392" s="150"/>
      <c r="F392" s="41">
        <v>140</v>
      </c>
      <c r="G392" s="42">
        <v>55</v>
      </c>
      <c r="H392" s="151">
        <f t="shared" si="11"/>
        <v>7700</v>
      </c>
      <c r="I392" s="151"/>
      <c r="J392" s="151"/>
      <c r="K392" s="21" t="s">
        <v>300</v>
      </c>
      <c r="L392" s="5"/>
      <c r="M392" s="5"/>
    </row>
    <row r="393" spans="1:13" ht="18.75">
      <c r="A393" s="145"/>
      <c r="B393" s="131" t="s">
        <v>414</v>
      </c>
      <c r="C393" s="131"/>
      <c r="D393" s="150" t="s">
        <v>112</v>
      </c>
      <c r="E393" s="150"/>
      <c r="F393" s="41">
        <v>1160</v>
      </c>
      <c r="G393" s="42">
        <v>15</v>
      </c>
      <c r="H393" s="151">
        <f t="shared" si="11"/>
        <v>17400</v>
      </c>
      <c r="I393" s="151"/>
      <c r="J393" s="151"/>
      <c r="K393" s="21" t="s">
        <v>300</v>
      </c>
      <c r="L393" s="5"/>
      <c r="M393" s="5"/>
    </row>
    <row r="394" spans="1:13" ht="18.75">
      <c r="A394" s="145"/>
      <c r="B394" s="131" t="s">
        <v>42</v>
      </c>
      <c r="C394" s="131"/>
      <c r="D394" s="150" t="s">
        <v>112</v>
      </c>
      <c r="E394" s="150"/>
      <c r="F394" s="41">
        <v>250</v>
      </c>
      <c r="G394" s="42">
        <v>11</v>
      </c>
      <c r="H394" s="151">
        <f t="shared" si="11"/>
        <v>2750</v>
      </c>
      <c r="I394" s="151"/>
      <c r="J394" s="151"/>
      <c r="K394" s="21" t="s">
        <v>300</v>
      </c>
      <c r="L394" s="5"/>
      <c r="M394" s="5"/>
    </row>
    <row r="395" spans="1:13" ht="18.75">
      <c r="A395" s="145"/>
      <c r="B395" s="131" t="s">
        <v>508</v>
      </c>
      <c r="C395" s="131"/>
      <c r="D395" s="150" t="s">
        <v>427</v>
      </c>
      <c r="E395" s="150"/>
      <c r="F395" s="41">
        <v>40</v>
      </c>
      <c r="G395" s="42">
        <v>40</v>
      </c>
      <c r="H395" s="151">
        <f t="shared" si="11"/>
        <v>1600</v>
      </c>
      <c r="I395" s="151"/>
      <c r="J395" s="151"/>
      <c r="K395" s="21" t="s">
        <v>300</v>
      </c>
      <c r="L395" s="5"/>
      <c r="M395" s="5"/>
    </row>
    <row r="396" spans="1:13" ht="18.75" customHeight="1">
      <c r="A396" s="145"/>
      <c r="B396" s="131" t="s">
        <v>412</v>
      </c>
      <c r="C396" s="131"/>
      <c r="D396" s="150" t="s">
        <v>230</v>
      </c>
      <c r="E396" s="150"/>
      <c r="F396" s="41">
        <v>600</v>
      </c>
      <c r="G396" s="42">
        <v>200</v>
      </c>
      <c r="H396" s="151">
        <f t="shared" si="11"/>
        <v>120000</v>
      </c>
      <c r="I396" s="151"/>
      <c r="J396" s="151"/>
      <c r="K396" s="21" t="s">
        <v>300</v>
      </c>
      <c r="L396" s="5"/>
      <c r="M396" s="5"/>
    </row>
    <row r="397" spans="1:13" ht="18.75">
      <c r="A397" s="145"/>
      <c r="B397" s="131" t="s">
        <v>305</v>
      </c>
      <c r="C397" s="131"/>
      <c r="D397" s="150" t="s">
        <v>111</v>
      </c>
      <c r="E397" s="150"/>
      <c r="F397" s="41">
        <v>0</v>
      </c>
      <c r="G397" s="42">
        <v>3500</v>
      </c>
      <c r="H397" s="151">
        <f>F397*G397</f>
        <v>0</v>
      </c>
      <c r="I397" s="151"/>
      <c r="J397" s="151"/>
      <c r="K397" s="21" t="s">
        <v>298</v>
      </c>
      <c r="L397" s="5"/>
      <c r="M397" s="5"/>
    </row>
    <row r="398" spans="1:13" ht="18.75">
      <c r="A398" s="145"/>
      <c r="B398" s="131" t="s">
        <v>38</v>
      </c>
      <c r="C398" s="131"/>
      <c r="D398" s="155" t="s">
        <v>112</v>
      </c>
      <c r="E398" s="156"/>
      <c r="F398" s="41">
        <v>1448</v>
      </c>
      <c r="G398" s="42">
        <v>15</v>
      </c>
      <c r="H398" s="157">
        <f>F398*G398</f>
        <v>21720</v>
      </c>
      <c r="I398" s="158"/>
      <c r="J398" s="43"/>
      <c r="K398" s="21" t="s">
        <v>298</v>
      </c>
      <c r="L398" s="5"/>
      <c r="M398" s="5"/>
    </row>
    <row r="399" spans="1:13" ht="18.75">
      <c r="A399" s="145"/>
      <c r="B399" s="131" t="s">
        <v>37</v>
      </c>
      <c r="C399" s="131"/>
      <c r="D399" s="150" t="s">
        <v>112</v>
      </c>
      <c r="E399" s="150"/>
      <c r="F399" s="41">
        <v>1478</v>
      </c>
      <c r="G399" s="42">
        <v>15</v>
      </c>
      <c r="H399" s="151">
        <f>G399*F399</f>
        <v>22170</v>
      </c>
      <c r="I399" s="151"/>
      <c r="J399" s="151"/>
      <c r="K399" s="21" t="s">
        <v>300</v>
      </c>
      <c r="L399" s="5"/>
      <c r="M399" s="5"/>
    </row>
    <row r="400" spans="1:13" ht="18.75">
      <c r="A400" s="145"/>
      <c r="B400" s="131" t="s">
        <v>415</v>
      </c>
      <c r="C400" s="131"/>
      <c r="D400" s="150" t="s">
        <v>112</v>
      </c>
      <c r="E400" s="150"/>
      <c r="F400" s="41">
        <v>53</v>
      </c>
      <c r="G400" s="42">
        <v>40</v>
      </c>
      <c r="H400" s="151">
        <f t="shared" si="11"/>
        <v>2120</v>
      </c>
      <c r="I400" s="151"/>
      <c r="J400" s="151"/>
      <c r="K400" s="21" t="s">
        <v>300</v>
      </c>
      <c r="L400" s="5"/>
      <c r="M400" s="5"/>
    </row>
    <row r="401" spans="1:13" ht="18.75">
      <c r="A401" s="145"/>
      <c r="B401" s="131" t="s">
        <v>511</v>
      </c>
      <c r="C401" s="131"/>
      <c r="D401" s="150" t="s">
        <v>111</v>
      </c>
      <c r="E401" s="150"/>
      <c r="F401" s="41">
        <v>40</v>
      </c>
      <c r="G401" s="42">
        <v>6</v>
      </c>
      <c r="H401" s="151">
        <f t="shared" si="11"/>
        <v>240</v>
      </c>
      <c r="I401" s="151"/>
      <c r="J401" s="151"/>
      <c r="K401" s="21" t="s">
        <v>300</v>
      </c>
      <c r="L401" s="5"/>
      <c r="M401" s="5"/>
    </row>
    <row r="402" spans="1:13" ht="18.75">
      <c r="A402" s="145"/>
      <c r="B402" s="131" t="s">
        <v>509</v>
      </c>
      <c r="C402" s="131"/>
      <c r="D402" s="150" t="s">
        <v>510</v>
      </c>
      <c r="E402" s="150"/>
      <c r="F402" s="41">
        <v>240</v>
      </c>
      <c r="G402" s="42">
        <v>200</v>
      </c>
      <c r="H402" s="151">
        <f t="shared" si="11"/>
        <v>48000</v>
      </c>
      <c r="I402" s="151"/>
      <c r="J402" s="151"/>
      <c r="K402" s="21" t="s">
        <v>300</v>
      </c>
      <c r="L402" s="5"/>
      <c r="M402" s="5"/>
    </row>
    <row r="403" spans="1:13" ht="0.75" customHeight="1">
      <c r="A403" s="145"/>
      <c r="B403" s="131"/>
      <c r="C403" s="131"/>
      <c r="D403" s="150"/>
      <c r="E403" s="150"/>
      <c r="F403" s="41"/>
      <c r="G403" s="42"/>
      <c r="H403" s="151">
        <f t="shared" si="11"/>
        <v>0</v>
      </c>
      <c r="I403" s="151"/>
      <c r="J403" s="151"/>
      <c r="K403" s="21" t="s">
        <v>300</v>
      </c>
      <c r="L403" s="5"/>
      <c r="M403" s="5"/>
    </row>
    <row r="404" spans="1:13" ht="18.75">
      <c r="A404" s="145"/>
      <c r="B404" s="131" t="s">
        <v>428</v>
      </c>
      <c r="C404" s="131"/>
      <c r="D404" s="150" t="s">
        <v>146</v>
      </c>
      <c r="E404" s="150"/>
      <c r="F404" s="41">
        <v>1632</v>
      </c>
      <c r="G404" s="42">
        <v>65</v>
      </c>
      <c r="H404" s="151">
        <f>F404*G404</f>
        <v>106080</v>
      </c>
      <c r="I404" s="151"/>
      <c r="J404" s="151"/>
      <c r="K404" s="21" t="s">
        <v>300</v>
      </c>
      <c r="L404" s="5"/>
      <c r="M404" s="5"/>
    </row>
    <row r="405" spans="1:13" ht="18.75" hidden="1">
      <c r="A405" s="145"/>
      <c r="B405" s="131"/>
      <c r="C405" s="131"/>
      <c r="D405" s="150"/>
      <c r="E405" s="150"/>
      <c r="F405" s="41"/>
      <c r="G405" s="42"/>
      <c r="H405" s="151">
        <f>F405*G405</f>
        <v>0</v>
      </c>
      <c r="I405" s="151"/>
      <c r="J405" s="151"/>
      <c r="K405" s="21" t="s">
        <v>300</v>
      </c>
      <c r="L405" s="5"/>
      <c r="M405" s="5"/>
    </row>
    <row r="406" spans="1:13" ht="18.75">
      <c r="A406" s="145"/>
      <c r="B406" s="131" t="s">
        <v>419</v>
      </c>
      <c r="C406" s="131"/>
      <c r="D406" s="150" t="s">
        <v>232</v>
      </c>
      <c r="E406" s="150"/>
      <c r="F406" s="41">
        <v>0</v>
      </c>
      <c r="G406" s="42">
        <v>1500</v>
      </c>
      <c r="H406" s="151">
        <f>F406*G406</f>
        <v>0</v>
      </c>
      <c r="I406" s="151"/>
      <c r="J406" s="151"/>
      <c r="K406" s="21" t="s">
        <v>300</v>
      </c>
      <c r="L406" s="5"/>
      <c r="M406" s="5"/>
    </row>
    <row r="407" spans="1:13" ht="18.75">
      <c r="A407" s="145"/>
      <c r="B407" s="131" t="s">
        <v>421</v>
      </c>
      <c r="C407" s="131"/>
      <c r="D407" s="150" t="s">
        <v>111</v>
      </c>
      <c r="E407" s="150"/>
      <c r="F407" s="41">
        <v>35</v>
      </c>
      <c r="G407" s="42">
        <v>45</v>
      </c>
      <c r="H407" s="151">
        <f t="shared" si="11"/>
        <v>1575</v>
      </c>
      <c r="I407" s="151"/>
      <c r="J407" s="151"/>
      <c r="K407" s="21" t="s">
        <v>300</v>
      </c>
      <c r="L407" s="5"/>
      <c r="M407" s="5"/>
    </row>
    <row r="408" spans="1:13" ht="18.75">
      <c r="A408" s="145"/>
      <c r="B408" s="131" t="s">
        <v>44</v>
      </c>
      <c r="C408" s="131"/>
      <c r="D408" s="150" t="s">
        <v>111</v>
      </c>
      <c r="E408" s="150"/>
      <c r="F408" s="41">
        <v>50</v>
      </c>
      <c r="G408" s="42">
        <v>350</v>
      </c>
      <c r="H408" s="151">
        <f t="shared" si="11"/>
        <v>17500</v>
      </c>
      <c r="I408" s="151"/>
      <c r="J408" s="151"/>
      <c r="K408" s="21" t="s">
        <v>300</v>
      </c>
      <c r="L408" s="5"/>
      <c r="M408" s="5"/>
    </row>
    <row r="409" spans="1:13" ht="18.75">
      <c r="A409" s="145"/>
      <c r="B409" s="131" t="s">
        <v>429</v>
      </c>
      <c r="C409" s="131"/>
      <c r="D409" s="150" t="s">
        <v>111</v>
      </c>
      <c r="E409" s="150"/>
      <c r="F409" s="41">
        <v>55</v>
      </c>
      <c r="G409" s="42">
        <v>8</v>
      </c>
      <c r="H409" s="151">
        <f>F409*G409</f>
        <v>440</v>
      </c>
      <c r="I409" s="151"/>
      <c r="J409" s="151"/>
      <c r="K409" s="21" t="s">
        <v>300</v>
      </c>
      <c r="L409" s="5"/>
      <c r="M409" s="5"/>
    </row>
    <row r="410" spans="1:13" ht="18.75">
      <c r="A410" s="145"/>
      <c r="B410" s="131" t="s">
        <v>430</v>
      </c>
      <c r="C410" s="131"/>
      <c r="D410" s="150" t="s">
        <v>111</v>
      </c>
      <c r="E410" s="150"/>
      <c r="F410" s="41">
        <v>55</v>
      </c>
      <c r="G410" s="42">
        <v>20</v>
      </c>
      <c r="H410" s="151">
        <f>F410*G410</f>
        <v>1100</v>
      </c>
      <c r="I410" s="151"/>
      <c r="J410" s="151"/>
      <c r="K410" s="21" t="s">
        <v>300</v>
      </c>
      <c r="L410" s="5"/>
      <c r="M410" s="5"/>
    </row>
    <row r="411" spans="1:13" ht="17.25" customHeight="1">
      <c r="A411" s="145"/>
      <c r="B411" s="131" t="s">
        <v>43</v>
      </c>
      <c r="C411" s="131"/>
      <c r="D411" s="150" t="s">
        <v>111</v>
      </c>
      <c r="E411" s="150"/>
      <c r="F411" s="41">
        <v>27</v>
      </c>
      <c r="G411" s="42">
        <v>180.5</v>
      </c>
      <c r="H411" s="151">
        <f t="shared" si="11"/>
        <v>4873.5</v>
      </c>
      <c r="I411" s="151"/>
      <c r="J411" s="151"/>
      <c r="K411" s="21" t="s">
        <v>300</v>
      </c>
      <c r="L411" s="5"/>
      <c r="M411" s="5"/>
    </row>
    <row r="412" spans="1:13" ht="18.75">
      <c r="A412" s="145"/>
      <c r="B412" s="131" t="s">
        <v>423</v>
      </c>
      <c r="C412" s="131"/>
      <c r="D412" s="150" t="s">
        <v>146</v>
      </c>
      <c r="E412" s="150"/>
      <c r="F412" s="41">
        <v>100</v>
      </c>
      <c r="G412" s="42">
        <v>20</v>
      </c>
      <c r="H412" s="151">
        <f t="shared" si="11"/>
        <v>2000</v>
      </c>
      <c r="I412" s="151"/>
      <c r="J412" s="151"/>
      <c r="K412" s="21" t="s">
        <v>300</v>
      </c>
      <c r="L412" s="5"/>
      <c r="M412" s="5"/>
    </row>
    <row r="413" spans="1:13" ht="18.75">
      <c r="A413" s="145"/>
      <c r="B413" s="131" t="s">
        <v>307</v>
      </c>
      <c r="C413" s="131"/>
      <c r="D413" s="150" t="s">
        <v>241</v>
      </c>
      <c r="E413" s="150"/>
      <c r="F413" s="41">
        <v>45</v>
      </c>
      <c r="G413" s="42">
        <v>120</v>
      </c>
      <c r="H413" s="151">
        <f t="shared" si="11"/>
        <v>5400</v>
      </c>
      <c r="I413" s="151"/>
      <c r="J413" s="151"/>
      <c r="K413" s="21" t="s">
        <v>300</v>
      </c>
      <c r="L413" s="5"/>
      <c r="M413" s="5"/>
    </row>
    <row r="414" spans="1:13" ht="18.75" customHeight="1" hidden="1">
      <c r="A414" s="145"/>
      <c r="B414" s="131" t="s">
        <v>242</v>
      </c>
      <c r="C414" s="131"/>
      <c r="D414" s="150" t="s">
        <v>111</v>
      </c>
      <c r="E414" s="150"/>
      <c r="F414" s="41"/>
      <c r="G414" s="42"/>
      <c r="H414" s="151">
        <f t="shared" si="11"/>
        <v>0</v>
      </c>
      <c r="I414" s="151"/>
      <c r="J414" s="151"/>
      <c r="K414" s="21" t="s">
        <v>300</v>
      </c>
      <c r="L414" s="5"/>
      <c r="M414" s="5"/>
    </row>
    <row r="415" spans="1:13" ht="18.75" customHeight="1" hidden="1">
      <c r="A415" s="145"/>
      <c r="B415" s="131" t="s">
        <v>243</v>
      </c>
      <c r="C415" s="131"/>
      <c r="D415" s="150" t="s">
        <v>111</v>
      </c>
      <c r="E415" s="150"/>
      <c r="F415" s="41"/>
      <c r="G415" s="42"/>
      <c r="H415" s="151">
        <f t="shared" si="11"/>
        <v>0</v>
      </c>
      <c r="I415" s="151"/>
      <c r="J415" s="151"/>
      <c r="K415" s="21" t="s">
        <v>300</v>
      </c>
      <c r="L415" s="5"/>
      <c r="M415" s="5"/>
    </row>
    <row r="416" spans="1:13" ht="18.75" customHeight="1" hidden="1">
      <c r="A416" s="145"/>
      <c r="B416" s="131" t="s">
        <v>244</v>
      </c>
      <c r="C416" s="131"/>
      <c r="D416" s="150" t="s">
        <v>111</v>
      </c>
      <c r="E416" s="150"/>
      <c r="F416" s="41"/>
      <c r="G416" s="42"/>
      <c r="H416" s="151">
        <f t="shared" si="11"/>
        <v>0</v>
      </c>
      <c r="I416" s="151"/>
      <c r="J416" s="151"/>
      <c r="K416" s="21" t="s">
        <v>300</v>
      </c>
      <c r="L416" s="5"/>
      <c r="M416" s="5"/>
    </row>
    <row r="417" spans="1:13" ht="18.75" customHeight="1" hidden="1">
      <c r="A417" s="145"/>
      <c r="B417" s="131" t="s">
        <v>245</v>
      </c>
      <c r="C417" s="131"/>
      <c r="D417" s="150" t="s">
        <v>111</v>
      </c>
      <c r="E417" s="150"/>
      <c r="F417" s="41"/>
      <c r="G417" s="42"/>
      <c r="H417" s="151">
        <f t="shared" si="11"/>
        <v>0</v>
      </c>
      <c r="I417" s="151"/>
      <c r="J417" s="151"/>
      <c r="K417" s="21" t="s">
        <v>300</v>
      </c>
      <c r="L417" s="5"/>
      <c r="M417" s="5"/>
    </row>
    <row r="418" spans="1:13" ht="18.75" customHeight="1" hidden="1">
      <c r="A418" s="145"/>
      <c r="B418" s="131" t="s">
        <v>246</v>
      </c>
      <c r="C418" s="131"/>
      <c r="D418" s="150" t="s">
        <v>111</v>
      </c>
      <c r="E418" s="150"/>
      <c r="F418" s="41"/>
      <c r="G418" s="42"/>
      <c r="H418" s="151">
        <f t="shared" si="11"/>
        <v>0</v>
      </c>
      <c r="I418" s="151"/>
      <c r="J418" s="151"/>
      <c r="K418" s="21" t="s">
        <v>300</v>
      </c>
      <c r="L418" s="5"/>
      <c r="M418" s="5"/>
    </row>
    <row r="419" spans="1:13" ht="18.75">
      <c r="A419" s="145"/>
      <c r="B419" s="131" t="s">
        <v>432</v>
      </c>
      <c r="C419" s="131"/>
      <c r="D419" s="150" t="s">
        <v>417</v>
      </c>
      <c r="E419" s="150"/>
      <c r="F419" s="41">
        <v>33</v>
      </c>
      <c r="G419" s="42">
        <v>18</v>
      </c>
      <c r="H419" s="151">
        <f t="shared" si="11"/>
        <v>594</v>
      </c>
      <c r="I419" s="151"/>
      <c r="J419" s="151"/>
      <c r="K419" s="21" t="s">
        <v>300</v>
      </c>
      <c r="L419" s="5"/>
      <c r="M419" s="5"/>
    </row>
    <row r="420" spans="1:13" ht="18.75">
      <c r="A420" s="145"/>
      <c r="B420" s="131" t="s">
        <v>422</v>
      </c>
      <c r="C420" s="131"/>
      <c r="D420" s="150" t="s">
        <v>111</v>
      </c>
      <c r="E420" s="150"/>
      <c r="F420" s="41">
        <v>45</v>
      </c>
      <c r="G420" s="42">
        <v>250</v>
      </c>
      <c r="H420" s="151">
        <f t="shared" si="11"/>
        <v>11250</v>
      </c>
      <c r="I420" s="151"/>
      <c r="J420" s="151"/>
      <c r="K420" s="21" t="s">
        <v>300</v>
      </c>
      <c r="L420" s="5"/>
      <c r="M420" s="5"/>
    </row>
    <row r="421" spans="1:13" ht="18.75" customHeight="1" hidden="1">
      <c r="A421" s="145"/>
      <c r="B421" s="131" t="s">
        <v>247</v>
      </c>
      <c r="C421" s="131"/>
      <c r="D421" s="150" t="s">
        <v>112</v>
      </c>
      <c r="E421" s="150"/>
      <c r="F421" s="41"/>
      <c r="G421" s="42"/>
      <c r="H421" s="151">
        <f t="shared" si="11"/>
        <v>0</v>
      </c>
      <c r="I421" s="151"/>
      <c r="J421" s="151"/>
      <c r="K421" s="21"/>
      <c r="L421" s="5"/>
      <c r="M421" s="5"/>
    </row>
    <row r="422" spans="1:13" ht="18.75" customHeight="1" hidden="1">
      <c r="A422" s="145"/>
      <c r="B422" s="131" t="s">
        <v>248</v>
      </c>
      <c r="C422" s="131"/>
      <c r="D422" s="150" t="s">
        <v>111</v>
      </c>
      <c r="E422" s="150"/>
      <c r="F422" s="41"/>
      <c r="G422" s="42"/>
      <c r="H422" s="151">
        <f t="shared" si="11"/>
        <v>0</v>
      </c>
      <c r="I422" s="151"/>
      <c r="J422" s="151"/>
      <c r="K422" s="21"/>
      <c r="L422" s="5"/>
      <c r="M422" s="5"/>
    </row>
    <row r="423" spans="1:13" ht="18.75" customHeight="1" hidden="1">
      <c r="A423" s="145"/>
      <c r="B423" s="131" t="s">
        <v>249</v>
      </c>
      <c r="C423" s="131"/>
      <c r="D423" s="150" t="s">
        <v>111</v>
      </c>
      <c r="E423" s="150"/>
      <c r="F423" s="41"/>
      <c r="G423" s="42"/>
      <c r="H423" s="151">
        <f t="shared" si="11"/>
        <v>0</v>
      </c>
      <c r="I423" s="151"/>
      <c r="J423" s="151"/>
      <c r="K423" s="21"/>
      <c r="L423" s="5"/>
      <c r="M423" s="5"/>
    </row>
    <row r="424" spans="1:13" ht="21" customHeight="1">
      <c r="A424" s="145"/>
      <c r="B424" s="205" t="s">
        <v>313</v>
      </c>
      <c r="C424" s="205"/>
      <c r="D424" s="205"/>
      <c r="E424" s="205"/>
      <c r="F424" s="205"/>
      <c r="G424" s="205"/>
      <c r="H424" s="163">
        <f>SUM(H371:J423)</f>
        <v>1173902.5</v>
      </c>
      <c r="I424" s="163"/>
      <c r="J424" s="163"/>
      <c r="K424" s="15">
        <f>H424</f>
        <v>1173902.5</v>
      </c>
      <c r="L424" s="5"/>
      <c r="M424" s="20"/>
    </row>
    <row r="425" spans="1:13" ht="18.75" customHeight="1">
      <c r="A425" s="145"/>
      <c r="B425" s="206" t="s">
        <v>513</v>
      </c>
      <c r="C425" s="206"/>
      <c r="D425" s="206"/>
      <c r="E425" s="206"/>
      <c r="F425" s="206"/>
      <c r="G425" s="206"/>
      <c r="H425" s="206"/>
      <c r="I425" s="151">
        <v>264205</v>
      </c>
      <c r="J425" s="151"/>
      <c r="K425" s="21">
        <f aca="true" t="shared" si="12" ref="K425:K431">I425</f>
        <v>264205</v>
      </c>
      <c r="L425" s="5"/>
      <c r="M425" s="19"/>
    </row>
    <row r="426" spans="1:13" ht="18.75">
      <c r="A426" s="145"/>
      <c r="B426" s="206" t="s">
        <v>515</v>
      </c>
      <c r="C426" s="206"/>
      <c r="D426" s="206"/>
      <c r="E426" s="206"/>
      <c r="F426" s="206"/>
      <c r="G426" s="206"/>
      <c r="H426" s="206"/>
      <c r="I426" s="207">
        <v>214600</v>
      </c>
      <c r="J426" s="207"/>
      <c r="K426" s="21">
        <f t="shared" si="12"/>
        <v>214600</v>
      </c>
      <c r="L426" s="5"/>
      <c r="M426" s="20"/>
    </row>
    <row r="427" spans="1:13" ht="18.75">
      <c r="A427" s="145"/>
      <c r="B427" s="208" t="s">
        <v>514</v>
      </c>
      <c r="C427" s="209"/>
      <c r="D427" s="209"/>
      <c r="E427" s="209"/>
      <c r="F427" s="209"/>
      <c r="G427" s="209"/>
      <c r="H427" s="210"/>
      <c r="I427" s="207">
        <v>10200</v>
      </c>
      <c r="J427" s="207"/>
      <c r="K427" s="21">
        <f t="shared" si="12"/>
        <v>10200</v>
      </c>
      <c r="L427" s="5"/>
      <c r="M427" s="20"/>
    </row>
    <row r="428" spans="1:13" ht="18.75">
      <c r="A428" s="145"/>
      <c r="B428" s="131" t="s">
        <v>518</v>
      </c>
      <c r="C428" s="131"/>
      <c r="D428" s="131"/>
      <c r="E428" s="131"/>
      <c r="F428" s="131"/>
      <c r="G428" s="131"/>
      <c r="H428" s="131"/>
      <c r="I428" s="207">
        <v>9730</v>
      </c>
      <c r="J428" s="207"/>
      <c r="K428" s="21">
        <f t="shared" si="12"/>
        <v>9730</v>
      </c>
      <c r="L428" s="5"/>
      <c r="M428" s="5"/>
    </row>
    <row r="429" spans="1:13" ht="18.75">
      <c r="A429" s="145"/>
      <c r="B429" s="206" t="s">
        <v>517</v>
      </c>
      <c r="C429" s="206"/>
      <c r="D429" s="206"/>
      <c r="E429" s="206"/>
      <c r="F429" s="206"/>
      <c r="G429" s="206"/>
      <c r="H429" s="206"/>
      <c r="I429" s="207">
        <v>46848</v>
      </c>
      <c r="J429" s="207"/>
      <c r="K429" s="21">
        <f t="shared" si="12"/>
        <v>46848</v>
      </c>
      <c r="L429" s="5"/>
      <c r="M429" s="20"/>
    </row>
    <row r="430" spans="1:13" ht="18.75">
      <c r="A430" s="145"/>
      <c r="B430" s="206" t="s">
        <v>516</v>
      </c>
      <c r="C430" s="206"/>
      <c r="D430" s="206"/>
      <c r="E430" s="206"/>
      <c r="F430" s="206"/>
      <c r="G430" s="206"/>
      <c r="H430" s="206"/>
      <c r="I430" s="207">
        <v>15200</v>
      </c>
      <c r="J430" s="207"/>
      <c r="K430" s="21">
        <f t="shared" si="12"/>
        <v>15200</v>
      </c>
      <c r="L430" s="5"/>
      <c r="M430" s="5"/>
    </row>
    <row r="431" spans="1:13" ht="18.75">
      <c r="A431" s="145"/>
      <c r="B431" s="131" t="s">
        <v>433</v>
      </c>
      <c r="C431" s="131"/>
      <c r="D431" s="131"/>
      <c r="E431" s="131"/>
      <c r="F431" s="131"/>
      <c r="G431" s="131"/>
      <c r="H431" s="131"/>
      <c r="I431" s="207">
        <v>59530</v>
      </c>
      <c r="J431" s="207"/>
      <c r="K431" s="21">
        <f t="shared" si="12"/>
        <v>59530</v>
      </c>
      <c r="L431" s="5"/>
      <c r="M431" s="20"/>
    </row>
    <row r="432" spans="1:13" ht="18.75" customHeight="1">
      <c r="A432" s="145"/>
      <c r="B432" s="172" t="s">
        <v>317</v>
      </c>
      <c r="C432" s="172"/>
      <c r="D432" s="172"/>
      <c r="E432" s="172"/>
      <c r="F432" s="172"/>
      <c r="G432" s="172"/>
      <c r="H432" s="172"/>
      <c r="I432" s="211"/>
      <c r="J432" s="211"/>
      <c r="K432" s="21"/>
      <c r="L432" s="5"/>
      <c r="M432" s="5"/>
    </row>
    <row r="433" spans="1:13" ht="18.75" customHeight="1">
      <c r="A433" s="145"/>
      <c r="B433" s="164" t="s">
        <v>151</v>
      </c>
      <c r="C433" s="164"/>
      <c r="D433" s="164"/>
      <c r="E433" s="164"/>
      <c r="F433" s="164"/>
      <c r="G433" s="164"/>
      <c r="H433" s="164"/>
      <c r="I433" s="211"/>
      <c r="J433" s="211"/>
      <c r="K433" s="21"/>
      <c r="L433" s="5"/>
      <c r="M433" s="19"/>
    </row>
    <row r="434" spans="1:13" ht="18.75" customHeight="1">
      <c r="A434" s="145"/>
      <c r="B434" s="131" t="s">
        <v>519</v>
      </c>
      <c r="C434" s="131"/>
      <c r="D434" s="131"/>
      <c r="E434" s="131"/>
      <c r="F434" s="131"/>
      <c r="G434" s="131"/>
      <c r="H434" s="131"/>
      <c r="I434" s="60">
        <v>17000</v>
      </c>
      <c r="J434" s="60"/>
      <c r="K434" s="21"/>
      <c r="L434" s="5"/>
      <c r="M434" s="19"/>
    </row>
    <row r="435" spans="1:13" ht="18.75" customHeight="1">
      <c r="A435" s="145"/>
      <c r="B435" s="131" t="s">
        <v>520</v>
      </c>
      <c r="C435" s="131"/>
      <c r="D435" s="131"/>
      <c r="E435" s="131"/>
      <c r="F435" s="131"/>
      <c r="G435" s="131"/>
      <c r="H435" s="131"/>
      <c r="I435" s="60">
        <v>25650</v>
      </c>
      <c r="J435" s="60"/>
      <c r="K435" s="21"/>
      <c r="L435" s="5"/>
      <c r="M435" s="19"/>
    </row>
    <row r="436" spans="1:13" ht="18.75" customHeight="1">
      <c r="A436" s="145"/>
      <c r="B436" s="131" t="s">
        <v>521</v>
      </c>
      <c r="C436" s="131"/>
      <c r="D436" s="131"/>
      <c r="E436" s="131"/>
      <c r="F436" s="131"/>
      <c r="G436" s="131"/>
      <c r="H436" s="131"/>
      <c r="I436" s="60">
        <v>2000</v>
      </c>
      <c r="J436" s="60"/>
      <c r="K436" s="21"/>
      <c r="L436" s="5"/>
      <c r="M436" s="19"/>
    </row>
    <row r="437" spans="1:13" ht="18.75" customHeight="1">
      <c r="A437" s="145"/>
      <c r="B437" s="131" t="s">
        <v>434</v>
      </c>
      <c r="C437" s="131"/>
      <c r="D437" s="131"/>
      <c r="E437" s="131"/>
      <c r="F437" s="131"/>
      <c r="G437" s="131"/>
      <c r="H437" s="131"/>
      <c r="I437" s="60">
        <v>1750</v>
      </c>
      <c r="J437" s="60"/>
      <c r="K437" s="21"/>
      <c r="L437" s="5"/>
      <c r="M437" s="19"/>
    </row>
    <row r="438" spans="1:13" ht="18.75" customHeight="1">
      <c r="A438" s="145"/>
      <c r="B438" s="131" t="s">
        <v>522</v>
      </c>
      <c r="C438" s="131"/>
      <c r="D438" s="131"/>
      <c r="E438" s="131"/>
      <c r="F438" s="131"/>
      <c r="G438" s="131"/>
      <c r="H438" s="131"/>
      <c r="I438" s="60">
        <v>1350</v>
      </c>
      <c r="J438" s="60"/>
      <c r="K438" s="21"/>
      <c r="L438" s="5"/>
      <c r="M438" s="19"/>
    </row>
    <row r="439" spans="1:13" ht="18.75" customHeight="1">
      <c r="A439" s="145"/>
      <c r="B439" s="131" t="s">
        <v>523</v>
      </c>
      <c r="C439" s="131"/>
      <c r="D439" s="131"/>
      <c r="E439" s="131"/>
      <c r="F439" s="131"/>
      <c r="G439" s="131"/>
      <c r="H439" s="131"/>
      <c r="I439" s="60">
        <v>1350</v>
      </c>
      <c r="J439" s="60"/>
      <c r="K439" s="21"/>
      <c r="L439" s="5"/>
      <c r="M439" s="19"/>
    </row>
    <row r="440" spans="1:13" ht="18.75" customHeight="1">
      <c r="A440" s="145"/>
      <c r="B440" s="125" t="s">
        <v>524</v>
      </c>
      <c r="C440" s="126"/>
      <c r="D440" s="126"/>
      <c r="E440" s="126"/>
      <c r="F440" s="126"/>
      <c r="G440" s="126"/>
      <c r="H440" s="127"/>
      <c r="I440" s="60">
        <v>1250</v>
      </c>
      <c r="J440" s="60"/>
      <c r="K440" s="21"/>
      <c r="L440" s="5"/>
      <c r="M440" s="19"/>
    </row>
    <row r="441" spans="1:13" ht="18.75" customHeight="1">
      <c r="A441" s="145"/>
      <c r="B441" s="131" t="s">
        <v>525</v>
      </c>
      <c r="C441" s="131"/>
      <c r="D441" s="131"/>
      <c r="E441" s="131"/>
      <c r="F441" s="131"/>
      <c r="G441" s="131"/>
      <c r="H441" s="131"/>
      <c r="I441" s="60">
        <v>1575</v>
      </c>
      <c r="J441" s="60"/>
      <c r="K441" s="21"/>
      <c r="L441" s="5"/>
      <c r="M441" s="19"/>
    </row>
    <row r="442" spans="1:13" ht="18.75" customHeight="1">
      <c r="A442" s="145"/>
      <c r="B442" s="131" t="s">
        <v>526</v>
      </c>
      <c r="C442" s="131"/>
      <c r="D442" s="131"/>
      <c r="E442" s="131"/>
      <c r="F442" s="131"/>
      <c r="G442" s="131"/>
      <c r="H442" s="131"/>
      <c r="I442" s="60">
        <v>1650</v>
      </c>
      <c r="J442" s="60"/>
      <c r="K442" s="21"/>
      <c r="L442" s="5"/>
      <c r="M442" s="19"/>
    </row>
    <row r="443" spans="1:13" ht="18.75" customHeight="1">
      <c r="A443" s="145"/>
      <c r="B443" s="131" t="s">
        <v>527</v>
      </c>
      <c r="C443" s="131"/>
      <c r="D443" s="131"/>
      <c r="E443" s="131"/>
      <c r="F443" s="131"/>
      <c r="G443" s="131"/>
      <c r="H443" s="131"/>
      <c r="I443" s="60">
        <v>625</v>
      </c>
      <c r="J443" s="60"/>
      <c r="K443" s="21"/>
      <c r="L443" s="5"/>
      <c r="M443" s="19"/>
    </row>
    <row r="444" spans="1:13" ht="18.75" customHeight="1">
      <c r="A444" s="145"/>
      <c r="B444" s="131" t="s">
        <v>528</v>
      </c>
      <c r="C444" s="131"/>
      <c r="D444" s="131"/>
      <c r="E444" s="131"/>
      <c r="F444" s="131"/>
      <c r="G444" s="131"/>
      <c r="H444" s="131"/>
      <c r="I444" s="60">
        <v>1200</v>
      </c>
      <c r="J444" s="60"/>
      <c r="K444" s="21"/>
      <c r="L444" s="5"/>
      <c r="M444" s="19"/>
    </row>
    <row r="445" spans="1:13" ht="18.75" customHeight="1">
      <c r="A445" s="145"/>
      <c r="B445" s="131" t="s">
        <v>529</v>
      </c>
      <c r="C445" s="131"/>
      <c r="D445" s="131"/>
      <c r="E445" s="131"/>
      <c r="F445" s="131"/>
      <c r="G445" s="131"/>
      <c r="H445" s="131"/>
      <c r="I445" s="60">
        <v>1200</v>
      </c>
      <c r="J445" s="60"/>
      <c r="K445" s="21"/>
      <c r="L445" s="5"/>
      <c r="M445" s="19"/>
    </row>
    <row r="446" spans="1:13" ht="0.75" customHeight="1">
      <c r="A446" s="145"/>
      <c r="B446" s="131"/>
      <c r="C446" s="131"/>
      <c r="D446" s="131"/>
      <c r="E446" s="131"/>
      <c r="F446" s="131"/>
      <c r="G446" s="131"/>
      <c r="H446" s="131"/>
      <c r="I446" s="60"/>
      <c r="J446" s="60"/>
      <c r="K446" s="21"/>
      <c r="L446" s="5"/>
      <c r="M446" s="19"/>
    </row>
    <row r="447" spans="1:13" ht="18.75" customHeight="1">
      <c r="A447" s="145"/>
      <c r="B447" s="131" t="s">
        <v>70</v>
      </c>
      <c r="C447" s="131"/>
      <c r="D447" s="131"/>
      <c r="E447" s="131"/>
      <c r="F447" s="131"/>
      <c r="G447" s="131"/>
      <c r="H447" s="131"/>
      <c r="I447" s="60">
        <v>1500</v>
      </c>
      <c r="J447" s="60"/>
      <c r="K447" s="21"/>
      <c r="L447" s="5"/>
      <c r="M447" s="19"/>
    </row>
    <row r="448" spans="1:13" ht="18.75" customHeight="1">
      <c r="A448" s="145"/>
      <c r="B448" s="131" t="s">
        <v>71</v>
      </c>
      <c r="C448" s="131"/>
      <c r="D448" s="131"/>
      <c r="E448" s="131"/>
      <c r="F448" s="131"/>
      <c r="G448" s="131"/>
      <c r="H448" s="131"/>
      <c r="I448" s="60">
        <v>9750</v>
      </c>
      <c r="J448" s="60"/>
      <c r="K448" s="21"/>
      <c r="L448" s="5"/>
      <c r="M448" s="19"/>
    </row>
    <row r="449" spans="1:13" ht="18.75" customHeight="1">
      <c r="A449" s="145"/>
      <c r="B449" s="131" t="s">
        <v>530</v>
      </c>
      <c r="C449" s="131"/>
      <c r="D449" s="131"/>
      <c r="E449" s="131"/>
      <c r="F449" s="131"/>
      <c r="G449" s="131"/>
      <c r="H449" s="131"/>
      <c r="I449" s="60">
        <v>960</v>
      </c>
      <c r="J449" s="60"/>
      <c r="K449" s="21"/>
      <c r="L449" s="5"/>
      <c r="M449" s="19"/>
    </row>
    <row r="450" spans="1:13" ht="18.75" customHeight="1">
      <c r="A450" s="145"/>
      <c r="B450" s="131" t="s">
        <v>531</v>
      </c>
      <c r="C450" s="131"/>
      <c r="D450" s="131"/>
      <c r="E450" s="131"/>
      <c r="F450" s="131"/>
      <c r="G450" s="131"/>
      <c r="H450" s="131"/>
      <c r="I450" s="60">
        <v>3800</v>
      </c>
      <c r="J450" s="60"/>
      <c r="K450" s="21"/>
      <c r="L450" s="5"/>
      <c r="M450" s="19"/>
    </row>
    <row r="451" spans="1:13" ht="18.75" customHeight="1">
      <c r="A451" s="145"/>
      <c r="B451" s="131" t="s">
        <v>532</v>
      </c>
      <c r="C451" s="131"/>
      <c r="D451" s="131"/>
      <c r="E451" s="131"/>
      <c r="F451" s="131"/>
      <c r="G451" s="131"/>
      <c r="H451" s="131"/>
      <c r="I451" s="60">
        <v>3500</v>
      </c>
      <c r="J451" s="60"/>
      <c r="K451" s="21"/>
      <c r="L451" s="5"/>
      <c r="M451" s="19"/>
    </row>
    <row r="452" spans="1:13" ht="18.75" customHeight="1">
      <c r="A452" s="145"/>
      <c r="B452" s="131" t="s">
        <v>533</v>
      </c>
      <c r="C452" s="131"/>
      <c r="D452" s="131"/>
      <c r="E452" s="131"/>
      <c r="F452" s="131"/>
      <c r="G452" s="131"/>
      <c r="H452" s="131"/>
      <c r="I452" s="60">
        <v>9000</v>
      </c>
      <c r="J452" s="60"/>
      <c r="K452" s="21"/>
      <c r="L452" s="5"/>
      <c r="M452" s="19"/>
    </row>
    <row r="453" spans="1:13" ht="18.75" customHeight="1">
      <c r="A453" s="145"/>
      <c r="B453" s="125" t="s">
        <v>534</v>
      </c>
      <c r="C453" s="126"/>
      <c r="D453" s="126"/>
      <c r="E453" s="126"/>
      <c r="F453" s="126"/>
      <c r="G453" s="126"/>
      <c r="H453" s="127"/>
      <c r="I453" s="60">
        <v>26000</v>
      </c>
      <c r="J453" s="60"/>
      <c r="K453" s="21"/>
      <c r="L453" s="5"/>
      <c r="M453" s="19"/>
    </row>
    <row r="454" spans="1:13" ht="18.75" customHeight="1">
      <c r="A454" s="145"/>
      <c r="B454" s="125" t="s">
        <v>293</v>
      </c>
      <c r="C454" s="126"/>
      <c r="D454" s="126"/>
      <c r="E454" s="126"/>
      <c r="F454" s="126"/>
      <c r="G454" s="126"/>
      <c r="H454" s="127"/>
      <c r="I454" s="60">
        <v>30000</v>
      </c>
      <c r="J454" s="60"/>
      <c r="K454" s="21"/>
      <c r="L454" s="5"/>
      <c r="M454" s="19"/>
    </row>
    <row r="455" spans="1:13" ht="20.25" customHeight="1">
      <c r="A455" s="145"/>
      <c r="B455" s="172" t="s">
        <v>110</v>
      </c>
      <c r="C455" s="172"/>
      <c r="D455" s="172"/>
      <c r="E455" s="172"/>
      <c r="F455" s="172"/>
      <c r="G455" s="172"/>
      <c r="H455" s="172"/>
      <c r="I455" s="212">
        <f>SUM(I434:I454)</f>
        <v>141110</v>
      </c>
      <c r="J455" s="212"/>
      <c r="K455" s="16">
        <f>I455</f>
        <v>141110</v>
      </c>
      <c r="L455" s="22"/>
      <c r="M455" s="5"/>
    </row>
    <row r="456" spans="1:13" ht="20.25" customHeight="1">
      <c r="A456" s="145"/>
      <c r="B456" s="213" t="s">
        <v>292</v>
      </c>
      <c r="C456" s="214"/>
      <c r="D456" s="214"/>
      <c r="E456" s="214"/>
      <c r="F456" s="214"/>
      <c r="G456" s="214"/>
      <c r="H456" s="215"/>
      <c r="I456" s="61"/>
      <c r="J456" s="61"/>
      <c r="K456" s="16"/>
      <c r="L456" s="22"/>
      <c r="M456" s="5"/>
    </row>
    <row r="457" spans="1:13" ht="20.25" customHeight="1">
      <c r="A457" s="145"/>
      <c r="B457" s="125" t="s">
        <v>536</v>
      </c>
      <c r="C457" s="126"/>
      <c r="D457" s="126"/>
      <c r="E457" s="126"/>
      <c r="F457" s="126"/>
      <c r="G457" s="126"/>
      <c r="H457" s="127"/>
      <c r="I457" s="61">
        <v>76500</v>
      </c>
      <c r="J457" s="61"/>
      <c r="K457" s="16" t="s">
        <v>300</v>
      </c>
      <c r="L457" s="22"/>
      <c r="M457" s="5"/>
    </row>
    <row r="458" spans="1:13" ht="20.25" customHeight="1">
      <c r="A458" s="145"/>
      <c r="B458" s="125" t="s">
        <v>602</v>
      </c>
      <c r="C458" s="126"/>
      <c r="D458" s="126"/>
      <c r="E458" s="126"/>
      <c r="F458" s="126"/>
      <c r="G458" s="126"/>
      <c r="H458" s="127"/>
      <c r="I458" s="61">
        <v>11220</v>
      </c>
      <c r="J458" s="61"/>
      <c r="K458" s="16" t="s">
        <v>300</v>
      </c>
      <c r="L458" s="22"/>
      <c r="M458" s="5"/>
    </row>
    <row r="459" spans="1:13" ht="20.25" customHeight="1">
      <c r="A459" s="145"/>
      <c r="B459" s="125" t="s">
        <v>601</v>
      </c>
      <c r="C459" s="126"/>
      <c r="D459" s="126"/>
      <c r="E459" s="126"/>
      <c r="F459" s="126"/>
      <c r="G459" s="126"/>
      <c r="H459" s="127"/>
      <c r="I459" s="61">
        <v>900</v>
      </c>
      <c r="J459" s="61"/>
      <c r="K459" s="16" t="s">
        <v>300</v>
      </c>
      <c r="L459" s="22"/>
      <c r="M459" s="5"/>
    </row>
    <row r="460" spans="1:13" ht="20.25" customHeight="1">
      <c r="A460" s="145"/>
      <c r="B460" s="125" t="s">
        <v>603</v>
      </c>
      <c r="C460" s="126"/>
      <c r="D460" s="126"/>
      <c r="E460" s="126"/>
      <c r="F460" s="126"/>
      <c r="G460" s="126"/>
      <c r="H460" s="127"/>
      <c r="I460" s="61">
        <v>45000</v>
      </c>
      <c r="J460" s="61"/>
      <c r="K460" s="16" t="s">
        <v>300</v>
      </c>
      <c r="L460" s="22"/>
      <c r="M460" s="5"/>
    </row>
    <row r="461" spans="1:13" ht="20.25" customHeight="1">
      <c r="A461" s="145"/>
      <c r="B461" s="125" t="s">
        <v>604</v>
      </c>
      <c r="C461" s="126"/>
      <c r="D461" s="126"/>
      <c r="E461" s="126"/>
      <c r="F461" s="126"/>
      <c r="G461" s="126"/>
      <c r="H461" s="127"/>
      <c r="I461" s="61">
        <v>4375</v>
      </c>
      <c r="J461" s="61"/>
      <c r="K461" s="16" t="s">
        <v>300</v>
      </c>
      <c r="L461" s="22"/>
      <c r="M461" s="5"/>
    </row>
    <row r="462" spans="1:13" ht="18" customHeight="1">
      <c r="A462" s="145"/>
      <c r="B462" s="216" t="s">
        <v>605</v>
      </c>
      <c r="C462" s="217"/>
      <c r="D462" s="217"/>
      <c r="E462" s="217"/>
      <c r="F462" s="217"/>
      <c r="G462" s="217"/>
      <c r="H462" s="218"/>
      <c r="I462" s="61">
        <v>14550</v>
      </c>
      <c r="J462" s="61"/>
      <c r="K462" s="16" t="s">
        <v>300</v>
      </c>
      <c r="L462" s="22"/>
      <c r="M462" s="5"/>
    </row>
    <row r="463" spans="1:13" ht="20.25" customHeight="1">
      <c r="A463" s="146"/>
      <c r="B463" s="172" t="s">
        <v>110</v>
      </c>
      <c r="C463" s="172"/>
      <c r="D463" s="172"/>
      <c r="E463" s="172"/>
      <c r="F463" s="172"/>
      <c r="G463" s="172"/>
      <c r="H463" s="172"/>
      <c r="I463" s="61">
        <f>I457+I458+I459+I461+I462</f>
        <v>107545</v>
      </c>
      <c r="J463" s="61"/>
      <c r="K463" s="16">
        <f>I463</f>
        <v>107545</v>
      </c>
      <c r="L463" s="22"/>
      <c r="M463" s="5"/>
    </row>
    <row r="464" spans="1:15" ht="18.75">
      <c r="A464" s="62">
        <v>2220</v>
      </c>
      <c r="B464" s="172" t="s">
        <v>294</v>
      </c>
      <c r="C464" s="172"/>
      <c r="D464" s="172"/>
      <c r="E464" s="172"/>
      <c r="F464" s="172"/>
      <c r="G464" s="172"/>
      <c r="H464" s="172"/>
      <c r="I464" s="172"/>
      <c r="J464" s="172"/>
      <c r="K464" s="34">
        <f>I469</f>
        <v>168200</v>
      </c>
      <c r="L464" s="5"/>
      <c r="M464" s="5"/>
      <c r="O464" s="2"/>
    </row>
    <row r="465" spans="1:13" ht="18.75">
      <c r="A465" s="219"/>
      <c r="B465" s="150" t="s">
        <v>541</v>
      </c>
      <c r="C465" s="164"/>
      <c r="D465" s="164"/>
      <c r="E465" s="164"/>
      <c r="F465" s="164"/>
      <c r="G465" s="164"/>
      <c r="H465" s="164"/>
      <c r="I465" s="195"/>
      <c r="J465" s="195"/>
      <c r="K465" s="21"/>
      <c r="L465" s="5"/>
      <c r="M465" s="5"/>
    </row>
    <row r="466" spans="1:13" ht="18.75">
      <c r="A466" s="220"/>
      <c r="B466" s="131" t="s">
        <v>188</v>
      </c>
      <c r="C466" s="131"/>
      <c r="D466" s="131"/>
      <c r="E466" s="131"/>
      <c r="F466" s="131"/>
      <c r="G466" s="131"/>
      <c r="H466" s="131"/>
      <c r="I466" s="195"/>
      <c r="J466" s="195"/>
      <c r="K466" s="21"/>
      <c r="L466" s="5"/>
      <c r="M466" s="5"/>
    </row>
    <row r="467" spans="1:13" ht="18.75">
      <c r="A467" s="220"/>
      <c r="B467" s="131" t="s">
        <v>540</v>
      </c>
      <c r="C467" s="131"/>
      <c r="D467" s="131"/>
      <c r="E467" s="131"/>
      <c r="F467" s="131"/>
      <c r="G467" s="131"/>
      <c r="H467" s="131"/>
      <c r="I467" s="195"/>
      <c r="J467" s="195"/>
      <c r="K467" s="21"/>
      <c r="L467" s="5"/>
      <c r="M467" s="5"/>
    </row>
    <row r="468" spans="1:13" ht="18.75">
      <c r="A468" s="220"/>
      <c r="B468" s="131" t="s">
        <v>542</v>
      </c>
      <c r="C468" s="131"/>
      <c r="D468" s="131"/>
      <c r="E468" s="131"/>
      <c r="F468" s="131"/>
      <c r="G468" s="131"/>
      <c r="H468" s="131"/>
      <c r="I468" s="195"/>
      <c r="J468" s="195"/>
      <c r="K468" s="21"/>
      <c r="L468" s="5"/>
      <c r="M468" s="5"/>
    </row>
    <row r="469" spans="1:13" ht="18.75">
      <c r="A469" s="221"/>
      <c r="B469" s="194" t="s">
        <v>152</v>
      </c>
      <c r="C469" s="194"/>
      <c r="D469" s="194"/>
      <c r="E469" s="194"/>
      <c r="F469" s="194"/>
      <c r="G469" s="194"/>
      <c r="H469" s="194"/>
      <c r="I469" s="195">
        <v>168200</v>
      </c>
      <c r="J469" s="195"/>
      <c r="K469" s="16"/>
      <c r="L469" s="5"/>
      <c r="M469" s="17"/>
    </row>
    <row r="470" spans="1:15" ht="19.5" customHeight="1">
      <c r="A470" s="222">
        <v>2240</v>
      </c>
      <c r="B470" s="171" t="s">
        <v>1</v>
      </c>
      <c r="C470" s="171"/>
      <c r="D470" s="171"/>
      <c r="E470" s="171"/>
      <c r="F470" s="171"/>
      <c r="G470" s="171"/>
      <c r="H470" s="171"/>
      <c r="I470" s="223">
        <f>I471+I487+I491+I492+I493+I496+I509+I510+I513+I514+I515+I516+I517+I518+I519+I536+I537+I538+I539+I558+I559+I560+I565+I566+I567</f>
        <v>6458281</v>
      </c>
      <c r="J470" s="224"/>
      <c r="K470" s="34">
        <f>I470</f>
        <v>6458281</v>
      </c>
      <c r="L470" s="5"/>
      <c r="M470" s="5"/>
      <c r="O470" s="2"/>
    </row>
    <row r="471" spans="1:13" ht="18.75" customHeight="1">
      <c r="A471" s="222"/>
      <c r="B471" s="172" t="s">
        <v>104</v>
      </c>
      <c r="C471" s="172"/>
      <c r="D471" s="172"/>
      <c r="E471" s="172"/>
      <c r="F471" s="172"/>
      <c r="G471" s="172"/>
      <c r="H471" s="172"/>
      <c r="I471" s="225">
        <f>I475+I479+I481+I482+I483+I484+I485+I486</f>
        <v>1612700</v>
      </c>
      <c r="J471" s="225"/>
      <c r="K471" s="21">
        <f>I471</f>
        <v>1612700</v>
      </c>
      <c r="L471" s="5"/>
      <c r="M471" s="25"/>
    </row>
    <row r="472" spans="1:13" ht="18.75">
      <c r="A472" s="222"/>
      <c r="B472" s="131" t="s">
        <v>184</v>
      </c>
      <c r="C472" s="131"/>
      <c r="D472" s="131"/>
      <c r="E472" s="131"/>
      <c r="F472" s="131"/>
      <c r="G472" s="131"/>
      <c r="H472" s="131"/>
      <c r="I472" s="183"/>
      <c r="J472" s="183"/>
      <c r="K472" s="21"/>
      <c r="L472" s="5"/>
      <c r="M472" s="5"/>
    </row>
    <row r="473" spans="1:13" ht="18.75" hidden="1">
      <c r="A473" s="222"/>
      <c r="B473" s="131"/>
      <c r="C473" s="131"/>
      <c r="D473" s="131"/>
      <c r="E473" s="131"/>
      <c r="F473" s="131"/>
      <c r="G473" s="131"/>
      <c r="H473" s="131"/>
      <c r="I473" s="226">
        <v>0</v>
      </c>
      <c r="J473" s="226"/>
      <c r="K473" s="21" t="s">
        <v>300</v>
      </c>
      <c r="L473" s="5"/>
      <c r="M473" s="5"/>
    </row>
    <row r="474" spans="1:13" ht="18.75" hidden="1">
      <c r="A474" s="222"/>
      <c r="B474" s="131"/>
      <c r="C474" s="131"/>
      <c r="D474" s="131"/>
      <c r="E474" s="131"/>
      <c r="F474" s="131"/>
      <c r="G474" s="131"/>
      <c r="H474" s="131"/>
      <c r="I474" s="226">
        <v>0</v>
      </c>
      <c r="J474" s="226"/>
      <c r="K474" s="21" t="s">
        <v>300</v>
      </c>
      <c r="L474" s="5"/>
      <c r="M474" s="5"/>
    </row>
    <row r="475" spans="1:13" ht="18.75">
      <c r="A475" s="222"/>
      <c r="B475" s="131" t="s">
        <v>547</v>
      </c>
      <c r="C475" s="131"/>
      <c r="D475" s="131"/>
      <c r="E475" s="131"/>
      <c r="F475" s="131"/>
      <c r="G475" s="131"/>
      <c r="H475" s="131"/>
      <c r="I475" s="227">
        <v>45600</v>
      </c>
      <c r="J475" s="227"/>
      <c r="K475" s="21" t="s">
        <v>300</v>
      </c>
      <c r="L475" s="5"/>
      <c r="M475" s="5"/>
    </row>
    <row r="476" spans="1:13" ht="18.75">
      <c r="A476" s="222"/>
      <c r="B476" s="131" t="s">
        <v>185</v>
      </c>
      <c r="C476" s="131"/>
      <c r="D476" s="131"/>
      <c r="E476" s="131"/>
      <c r="F476" s="131"/>
      <c r="G476" s="131"/>
      <c r="H476" s="131"/>
      <c r="I476" s="183"/>
      <c r="J476" s="183"/>
      <c r="K476" s="21"/>
      <c r="L476" s="5"/>
      <c r="M476" s="5"/>
    </row>
    <row r="477" spans="1:13" ht="18.75" hidden="1">
      <c r="A477" s="222"/>
      <c r="B477" s="131"/>
      <c r="C477" s="131"/>
      <c r="D477" s="131"/>
      <c r="E477" s="131"/>
      <c r="F477" s="131"/>
      <c r="G477" s="131"/>
      <c r="H477" s="131"/>
      <c r="I477" s="226"/>
      <c r="J477" s="226"/>
      <c r="K477" s="21" t="s">
        <v>300</v>
      </c>
      <c r="L477" s="5"/>
      <c r="M477" s="5"/>
    </row>
    <row r="478" spans="1:13" ht="18.75">
      <c r="A478" s="222"/>
      <c r="B478" s="131" t="s">
        <v>549</v>
      </c>
      <c r="C478" s="131"/>
      <c r="D478" s="131"/>
      <c r="E478" s="131"/>
      <c r="F478" s="131"/>
      <c r="G478" s="131"/>
      <c r="H478" s="131"/>
      <c r="I478" s="183"/>
      <c r="J478" s="183"/>
      <c r="K478" s="21"/>
      <c r="L478" s="5"/>
      <c r="M478" s="5"/>
    </row>
    <row r="479" spans="1:13" ht="18.75">
      <c r="A479" s="222"/>
      <c r="B479" s="131" t="s">
        <v>186</v>
      </c>
      <c r="C479" s="131"/>
      <c r="D479" s="131"/>
      <c r="E479" s="131"/>
      <c r="F479" s="131"/>
      <c r="G479" s="131"/>
      <c r="H479" s="131"/>
      <c r="I479" s="183">
        <v>7500</v>
      </c>
      <c r="J479" s="183"/>
      <c r="K479" s="21"/>
      <c r="L479" s="27"/>
      <c r="M479" s="5"/>
    </row>
    <row r="480" spans="1:13" ht="18.75">
      <c r="A480" s="222"/>
      <c r="B480" s="228" t="s">
        <v>187</v>
      </c>
      <c r="C480" s="228"/>
      <c r="D480" s="228"/>
      <c r="E480" s="228"/>
      <c r="F480" s="228"/>
      <c r="G480" s="228"/>
      <c r="H480" s="228"/>
      <c r="I480" s="183"/>
      <c r="J480" s="183"/>
      <c r="K480" s="21"/>
      <c r="L480" s="5"/>
      <c r="M480" s="5"/>
    </row>
    <row r="481" spans="1:13" ht="18.75">
      <c r="A481" s="222"/>
      <c r="B481" s="228" t="s">
        <v>45</v>
      </c>
      <c r="C481" s="228"/>
      <c r="D481" s="228"/>
      <c r="E481" s="228"/>
      <c r="F481" s="228"/>
      <c r="G481" s="228"/>
      <c r="H481" s="228"/>
      <c r="I481" s="227">
        <v>14400</v>
      </c>
      <c r="J481" s="227"/>
      <c r="K481" s="21" t="s">
        <v>300</v>
      </c>
      <c r="L481" s="5"/>
      <c r="M481" s="5"/>
    </row>
    <row r="482" spans="1:13" ht="18.75">
      <c r="A482" s="222"/>
      <c r="B482" s="228" t="s">
        <v>550</v>
      </c>
      <c r="C482" s="228"/>
      <c r="D482" s="228"/>
      <c r="E482" s="228"/>
      <c r="F482" s="228"/>
      <c r="G482" s="228"/>
      <c r="H482" s="228"/>
      <c r="I482" s="183">
        <v>2850</v>
      </c>
      <c r="J482" s="183"/>
      <c r="K482" s="21" t="s">
        <v>300</v>
      </c>
      <c r="L482" s="5"/>
      <c r="M482" s="5"/>
    </row>
    <row r="483" spans="1:13" ht="31.5" customHeight="1">
      <c r="A483" s="222"/>
      <c r="B483" s="228" t="s">
        <v>551</v>
      </c>
      <c r="C483" s="228"/>
      <c r="D483" s="228"/>
      <c r="E483" s="228"/>
      <c r="F483" s="228"/>
      <c r="G483" s="228"/>
      <c r="H483" s="228"/>
      <c r="I483" s="183">
        <v>57000</v>
      </c>
      <c r="J483" s="183"/>
      <c r="K483" s="21" t="s">
        <v>300</v>
      </c>
      <c r="L483" s="5"/>
      <c r="M483" s="5"/>
    </row>
    <row r="484" spans="1:13" ht="18" customHeight="1">
      <c r="A484" s="222"/>
      <c r="B484" s="228" t="s">
        <v>312</v>
      </c>
      <c r="C484" s="228"/>
      <c r="D484" s="228"/>
      <c r="E484" s="228"/>
      <c r="F484" s="228"/>
      <c r="G484" s="228"/>
      <c r="H484" s="228"/>
      <c r="I484" s="227">
        <v>1408350</v>
      </c>
      <c r="J484" s="227"/>
      <c r="K484" s="21" t="s">
        <v>300</v>
      </c>
      <c r="L484" s="5"/>
      <c r="M484" s="5"/>
    </row>
    <row r="485" spans="1:13" ht="18.75">
      <c r="A485" s="222"/>
      <c r="B485" s="229" t="s">
        <v>46</v>
      </c>
      <c r="C485" s="230"/>
      <c r="D485" s="230"/>
      <c r="E485" s="230"/>
      <c r="F485" s="230"/>
      <c r="G485" s="230"/>
      <c r="H485" s="231"/>
      <c r="I485" s="117">
        <v>20000</v>
      </c>
      <c r="J485" s="102"/>
      <c r="K485" s="21" t="s">
        <v>300</v>
      </c>
      <c r="L485" s="5"/>
      <c r="M485" s="5"/>
    </row>
    <row r="486" spans="1:13" ht="18.75">
      <c r="A486" s="222"/>
      <c r="B486" s="228" t="s">
        <v>552</v>
      </c>
      <c r="C486" s="228"/>
      <c r="D486" s="228"/>
      <c r="E486" s="228"/>
      <c r="F486" s="228"/>
      <c r="G486" s="228"/>
      <c r="H486" s="228"/>
      <c r="I486" s="227">
        <v>57000</v>
      </c>
      <c r="J486" s="227"/>
      <c r="K486" s="21" t="s">
        <v>300</v>
      </c>
      <c r="L486" s="5"/>
      <c r="M486" s="5"/>
    </row>
    <row r="487" spans="1:13" ht="18.75">
      <c r="A487" s="222"/>
      <c r="B487" s="172" t="s">
        <v>159</v>
      </c>
      <c r="C487" s="172"/>
      <c r="D487" s="172"/>
      <c r="E487" s="172"/>
      <c r="F487" s="172"/>
      <c r="G487" s="172"/>
      <c r="H487" s="172"/>
      <c r="I487" s="116">
        <f>I488+I489</f>
        <v>70000</v>
      </c>
      <c r="J487" s="6"/>
      <c r="K487" s="21" t="s">
        <v>300</v>
      </c>
      <c r="L487" s="5"/>
      <c r="M487" s="5"/>
    </row>
    <row r="488" spans="1:13" ht="18.75">
      <c r="A488" s="222"/>
      <c r="B488" s="232" t="s">
        <v>319</v>
      </c>
      <c r="C488" s="233"/>
      <c r="D488" s="233"/>
      <c r="E488" s="233"/>
      <c r="F488" s="233"/>
      <c r="G488" s="233"/>
      <c r="H488" s="234"/>
      <c r="I488" s="185">
        <v>25000</v>
      </c>
      <c r="J488" s="185"/>
      <c r="K488" s="21" t="s">
        <v>300</v>
      </c>
      <c r="L488" s="5"/>
      <c r="M488" s="18"/>
    </row>
    <row r="489" spans="1:13" ht="18.75">
      <c r="A489" s="222"/>
      <c r="B489" s="235" t="s">
        <v>320</v>
      </c>
      <c r="C489" s="236"/>
      <c r="D489" s="236"/>
      <c r="E489" s="236"/>
      <c r="F489" s="236"/>
      <c r="G489" s="236"/>
      <c r="H489" s="237"/>
      <c r="I489" s="7">
        <v>45000</v>
      </c>
      <c r="J489" s="7"/>
      <c r="K489" s="21" t="s">
        <v>300</v>
      </c>
      <c r="L489" s="5"/>
      <c r="M489" s="18"/>
    </row>
    <row r="490" spans="1:13" ht="18.75">
      <c r="A490" s="222"/>
      <c r="B490" s="238" t="s">
        <v>160</v>
      </c>
      <c r="C490" s="238"/>
      <c r="D490" s="238"/>
      <c r="E490" s="238"/>
      <c r="F490" s="238"/>
      <c r="G490" s="238"/>
      <c r="H490" s="238"/>
      <c r="I490" s="7"/>
      <c r="J490" s="7"/>
      <c r="K490" s="21" t="s">
        <v>300</v>
      </c>
      <c r="L490" s="5"/>
      <c r="M490" s="5"/>
    </row>
    <row r="491" spans="1:13" ht="18.75" customHeight="1">
      <c r="A491" s="222"/>
      <c r="B491" s="239" t="s">
        <v>103</v>
      </c>
      <c r="C491" s="240"/>
      <c r="D491" s="240"/>
      <c r="E491" s="240"/>
      <c r="F491" s="240"/>
      <c r="G491" s="240"/>
      <c r="H491" s="241"/>
      <c r="I491" s="242">
        <v>40000</v>
      </c>
      <c r="J491" s="242"/>
      <c r="K491" s="21" t="s">
        <v>300</v>
      </c>
      <c r="L491" s="27"/>
      <c r="M491" s="5"/>
    </row>
    <row r="492" spans="1:13" ht="18.75">
      <c r="A492" s="222"/>
      <c r="B492" s="238" t="s">
        <v>663</v>
      </c>
      <c r="C492" s="238"/>
      <c r="D492" s="238"/>
      <c r="E492" s="238"/>
      <c r="F492" s="238"/>
      <c r="G492" s="238"/>
      <c r="H492" s="238"/>
      <c r="I492" s="242">
        <v>20000</v>
      </c>
      <c r="J492" s="242"/>
      <c r="K492" s="21" t="s">
        <v>300</v>
      </c>
      <c r="L492" s="5"/>
      <c r="M492" s="24"/>
    </row>
    <row r="493" spans="1:13" ht="18.75">
      <c r="A493" s="222"/>
      <c r="B493" s="238" t="s">
        <v>161</v>
      </c>
      <c r="C493" s="238"/>
      <c r="D493" s="238"/>
      <c r="E493" s="238"/>
      <c r="F493" s="238"/>
      <c r="G493" s="238"/>
      <c r="H493" s="238"/>
      <c r="I493" s="225">
        <f>I495</f>
        <v>0</v>
      </c>
      <c r="J493" s="225"/>
      <c r="K493" s="21" t="s">
        <v>300</v>
      </c>
      <c r="L493" s="5"/>
      <c r="M493" s="5"/>
    </row>
    <row r="494" spans="1:13" ht="18.75">
      <c r="A494" s="222"/>
      <c r="B494" s="238" t="s">
        <v>280</v>
      </c>
      <c r="C494" s="238"/>
      <c r="D494" s="238"/>
      <c r="E494" s="238"/>
      <c r="F494" s="238"/>
      <c r="G494" s="238"/>
      <c r="H494" s="238"/>
      <c r="I494" s="183"/>
      <c r="J494" s="183"/>
      <c r="K494" s="21" t="s">
        <v>300</v>
      </c>
      <c r="L494" s="5"/>
      <c r="M494" s="5"/>
    </row>
    <row r="495" spans="1:13" ht="18.75">
      <c r="A495" s="222"/>
      <c r="B495" s="239" t="s">
        <v>310</v>
      </c>
      <c r="C495" s="240"/>
      <c r="D495" s="240"/>
      <c r="E495" s="240"/>
      <c r="F495" s="240"/>
      <c r="G495" s="240"/>
      <c r="H495" s="241"/>
      <c r="I495" s="243"/>
      <c r="J495" s="243"/>
      <c r="K495" s="21" t="s">
        <v>300</v>
      </c>
      <c r="L495" s="5"/>
      <c r="M495" s="24"/>
    </row>
    <row r="496" spans="1:13" ht="18.75">
      <c r="A496" s="222"/>
      <c r="B496" s="238" t="s">
        <v>158</v>
      </c>
      <c r="C496" s="238"/>
      <c r="D496" s="238"/>
      <c r="E496" s="238"/>
      <c r="F496" s="238"/>
      <c r="G496" s="238"/>
      <c r="H496" s="238"/>
      <c r="I496" s="116">
        <f>I497+I507+I508</f>
        <v>2509300</v>
      </c>
      <c r="J496" s="6"/>
      <c r="K496" s="21" t="s">
        <v>300</v>
      </c>
      <c r="L496" s="5"/>
      <c r="M496" s="24"/>
    </row>
    <row r="497" spans="1:13" ht="18.75">
      <c r="A497" s="222"/>
      <c r="B497" s="172" t="s">
        <v>311</v>
      </c>
      <c r="C497" s="172"/>
      <c r="D497" s="172"/>
      <c r="E497" s="172"/>
      <c r="F497" s="172"/>
      <c r="G497" s="172"/>
      <c r="H497" s="172"/>
      <c r="I497" s="185">
        <f>I498+I499+I500+I501+I502+I503+I504+I505+I506</f>
        <v>390200</v>
      </c>
      <c r="J497" s="185"/>
      <c r="K497" s="21" t="s">
        <v>300</v>
      </c>
      <c r="L497" s="5"/>
      <c r="M497" s="24"/>
    </row>
    <row r="498" spans="1:13" ht="18.75">
      <c r="A498" s="222"/>
      <c r="B498" s="244" t="s">
        <v>53</v>
      </c>
      <c r="C498" s="245"/>
      <c r="D498" s="245"/>
      <c r="E498" s="245"/>
      <c r="F498" s="245"/>
      <c r="G498" s="245"/>
      <c r="H498" s="246"/>
      <c r="I498" s="6">
        <v>25000</v>
      </c>
      <c r="J498" s="6"/>
      <c r="K498" s="21" t="s">
        <v>300</v>
      </c>
      <c r="L498" s="5"/>
      <c r="M498" s="5"/>
    </row>
    <row r="499" spans="1:13" ht="18.75">
      <c r="A499" s="222"/>
      <c r="B499" s="247" t="s">
        <v>54</v>
      </c>
      <c r="C499" s="247"/>
      <c r="D499" s="247"/>
      <c r="E499" s="247"/>
      <c r="F499" s="247"/>
      <c r="G499" s="247"/>
      <c r="H499" s="247"/>
      <c r="I499" s="183">
        <v>21000</v>
      </c>
      <c r="J499" s="183"/>
      <c r="K499" s="21" t="s">
        <v>300</v>
      </c>
      <c r="L499" s="5"/>
      <c r="M499" s="5"/>
    </row>
    <row r="500" spans="1:13" ht="18.75">
      <c r="A500" s="222"/>
      <c r="B500" s="247" t="s">
        <v>57</v>
      </c>
      <c r="C500" s="247"/>
      <c r="D500" s="247"/>
      <c r="E500" s="247"/>
      <c r="F500" s="247"/>
      <c r="G500" s="247"/>
      <c r="H500" s="247"/>
      <c r="I500" s="183">
        <v>103700</v>
      </c>
      <c r="J500" s="183"/>
      <c r="K500" s="21" t="s">
        <v>300</v>
      </c>
      <c r="L500" s="5"/>
      <c r="M500" s="5"/>
    </row>
    <row r="501" spans="1:13" ht="18.75" hidden="1">
      <c r="A501" s="222"/>
      <c r="B501" s="244"/>
      <c r="C501" s="245"/>
      <c r="D501" s="245"/>
      <c r="E501" s="245"/>
      <c r="F501" s="245"/>
      <c r="G501" s="245"/>
      <c r="H501" s="246"/>
      <c r="I501" s="6"/>
      <c r="J501" s="6"/>
      <c r="K501" s="21" t="s">
        <v>300</v>
      </c>
      <c r="L501" s="5"/>
      <c r="M501" s="5"/>
    </row>
    <row r="502" spans="1:13" ht="18.75">
      <c r="A502" s="222"/>
      <c r="B502" s="247" t="s">
        <v>58</v>
      </c>
      <c r="C502" s="247"/>
      <c r="D502" s="247"/>
      <c r="E502" s="247"/>
      <c r="F502" s="247"/>
      <c r="G502" s="247"/>
      <c r="H502" s="247"/>
      <c r="I502" s="183">
        <v>13500</v>
      </c>
      <c r="J502" s="183"/>
      <c r="K502" s="21" t="s">
        <v>300</v>
      </c>
      <c r="L502" s="5"/>
      <c r="M502" s="5"/>
    </row>
    <row r="503" spans="1:13" ht="18" customHeight="1">
      <c r="A503" s="222"/>
      <c r="B503" s="244" t="s">
        <v>554</v>
      </c>
      <c r="C503" s="245"/>
      <c r="D503" s="245"/>
      <c r="E503" s="245"/>
      <c r="F503" s="245"/>
      <c r="G503" s="245"/>
      <c r="H503" s="246"/>
      <c r="I503" s="6">
        <v>180000</v>
      </c>
      <c r="J503" s="6"/>
      <c r="K503" s="21" t="s">
        <v>300</v>
      </c>
      <c r="L503" s="5"/>
      <c r="M503" s="5"/>
    </row>
    <row r="504" spans="1:13" ht="18.75" hidden="1">
      <c r="A504" s="222"/>
      <c r="B504" s="244"/>
      <c r="C504" s="245"/>
      <c r="D504" s="245"/>
      <c r="E504" s="245"/>
      <c r="F504" s="245"/>
      <c r="G504" s="245"/>
      <c r="H504" s="246"/>
      <c r="I504" s="6"/>
      <c r="J504" s="6"/>
      <c r="K504" s="21" t="s">
        <v>300</v>
      </c>
      <c r="L504" s="5"/>
      <c r="M504" s="5"/>
    </row>
    <row r="505" spans="1:13" ht="18" customHeight="1">
      <c r="A505" s="222"/>
      <c r="B505" s="244" t="s">
        <v>59</v>
      </c>
      <c r="C505" s="245"/>
      <c r="D505" s="245"/>
      <c r="E505" s="245"/>
      <c r="F505" s="245"/>
      <c r="G505" s="245"/>
      <c r="H505" s="246"/>
      <c r="I505" s="6">
        <v>32000</v>
      </c>
      <c r="J505" s="6"/>
      <c r="K505" s="21" t="s">
        <v>300</v>
      </c>
      <c r="L505" s="5"/>
      <c r="M505" s="5"/>
    </row>
    <row r="506" spans="1:13" ht="35.25" customHeight="1">
      <c r="A506" s="222"/>
      <c r="B506" s="244" t="s">
        <v>555</v>
      </c>
      <c r="C506" s="245"/>
      <c r="D506" s="245"/>
      <c r="E506" s="245"/>
      <c r="F506" s="245"/>
      <c r="G506" s="245"/>
      <c r="H506" s="246"/>
      <c r="I506" s="6">
        <v>15000</v>
      </c>
      <c r="J506" s="6"/>
      <c r="K506" s="21" t="s">
        <v>300</v>
      </c>
      <c r="L506" s="5"/>
      <c r="M506" s="5"/>
    </row>
    <row r="507" spans="1:15" s="37" customFormat="1" ht="18.75">
      <c r="A507" s="222"/>
      <c r="B507" s="248" t="s">
        <v>322</v>
      </c>
      <c r="C507" s="249"/>
      <c r="D507" s="249"/>
      <c r="E507" s="249"/>
      <c r="F507" s="249"/>
      <c r="G507" s="249"/>
      <c r="H507" s="250"/>
      <c r="I507" s="101">
        <v>1670000</v>
      </c>
      <c r="J507" s="56"/>
      <c r="K507" s="21"/>
      <c r="L507" s="73"/>
      <c r="M507" s="20"/>
      <c r="N507"/>
      <c r="O507"/>
    </row>
    <row r="508" spans="1:13" ht="32.25" customHeight="1">
      <c r="A508" s="222"/>
      <c r="B508" s="251" t="s">
        <v>581</v>
      </c>
      <c r="C508" s="252"/>
      <c r="D508" s="252"/>
      <c r="E508" s="252"/>
      <c r="F508" s="252"/>
      <c r="G508" s="252"/>
      <c r="H508" s="253"/>
      <c r="I508" s="6">
        <v>449100</v>
      </c>
      <c r="J508" s="6"/>
      <c r="K508" s="16"/>
      <c r="L508" s="5"/>
      <c r="M508" s="5"/>
    </row>
    <row r="509" spans="1:13" ht="18.75">
      <c r="A509" s="222"/>
      <c r="B509" s="238" t="s">
        <v>162</v>
      </c>
      <c r="C509" s="238"/>
      <c r="D509" s="238"/>
      <c r="E509" s="238"/>
      <c r="F509" s="238"/>
      <c r="G509" s="238"/>
      <c r="H509" s="238"/>
      <c r="I509" s="116">
        <v>40000</v>
      </c>
      <c r="J509" s="6"/>
      <c r="K509" s="16"/>
      <c r="L509" s="5"/>
      <c r="M509" s="5"/>
    </row>
    <row r="510" spans="1:13" ht="18.75">
      <c r="A510" s="222"/>
      <c r="B510" s="254" t="s">
        <v>157</v>
      </c>
      <c r="C510" s="254"/>
      <c r="D510" s="254"/>
      <c r="E510" s="254"/>
      <c r="F510" s="254"/>
      <c r="G510" s="254"/>
      <c r="H510" s="254"/>
      <c r="I510" s="242">
        <f>I511+I512</f>
        <v>103860</v>
      </c>
      <c r="J510" s="242"/>
      <c r="K510" s="21"/>
      <c r="L510" s="5"/>
      <c r="M510" s="5"/>
    </row>
    <row r="511" spans="1:13" ht="18.75">
      <c r="A511" s="222"/>
      <c r="B511" s="255" t="s">
        <v>553</v>
      </c>
      <c r="C511" s="255"/>
      <c r="D511" s="255"/>
      <c r="E511" s="255"/>
      <c r="F511" s="255"/>
      <c r="G511" s="255"/>
      <c r="H511" s="255"/>
      <c r="I511" s="256">
        <v>28860</v>
      </c>
      <c r="J511" s="256"/>
      <c r="K511" s="16"/>
      <c r="L511" s="5"/>
      <c r="M511" s="28"/>
    </row>
    <row r="512" spans="1:13" ht="18.75">
      <c r="A512" s="222"/>
      <c r="B512" s="255" t="s">
        <v>566</v>
      </c>
      <c r="C512" s="255"/>
      <c r="D512" s="255"/>
      <c r="E512" s="255"/>
      <c r="F512" s="255"/>
      <c r="G512" s="255"/>
      <c r="H512" s="255"/>
      <c r="I512" s="183">
        <v>75000</v>
      </c>
      <c r="J512" s="183"/>
      <c r="K512" s="21"/>
      <c r="L512" s="5"/>
      <c r="M512" s="5"/>
    </row>
    <row r="513" spans="1:13" ht="18.75">
      <c r="A513" s="222"/>
      <c r="B513" s="255" t="s">
        <v>567</v>
      </c>
      <c r="C513" s="255"/>
      <c r="D513" s="255"/>
      <c r="E513" s="255"/>
      <c r="F513" s="255"/>
      <c r="G513" s="255"/>
      <c r="H513" s="255"/>
      <c r="I513" s="226">
        <v>105000</v>
      </c>
      <c r="J513" s="226"/>
      <c r="K513" s="21"/>
      <c r="L513" s="5"/>
      <c r="M513" s="5"/>
    </row>
    <row r="514" spans="1:13" ht="18.75">
      <c r="A514" s="222"/>
      <c r="B514" s="238" t="s">
        <v>154</v>
      </c>
      <c r="C514" s="238"/>
      <c r="D514" s="238"/>
      <c r="E514" s="238"/>
      <c r="F514" s="238"/>
      <c r="G514" s="238"/>
      <c r="H514" s="238"/>
      <c r="I514" s="226">
        <v>82360</v>
      </c>
      <c r="J514" s="226"/>
      <c r="K514" s="21"/>
      <c r="L514" s="5"/>
      <c r="M514" s="24"/>
    </row>
    <row r="515" spans="1:13" ht="18.75">
      <c r="A515" s="222"/>
      <c r="B515" s="257" t="s">
        <v>155</v>
      </c>
      <c r="C515" s="257"/>
      <c r="D515" s="257"/>
      <c r="E515" s="257"/>
      <c r="F515" s="257"/>
      <c r="G515" s="257"/>
      <c r="H515" s="257"/>
      <c r="I515" s="226">
        <v>90000</v>
      </c>
      <c r="J515" s="226"/>
      <c r="K515" s="21"/>
      <c r="L515" s="5"/>
      <c r="M515" s="24"/>
    </row>
    <row r="516" spans="1:13" ht="18.75">
      <c r="A516" s="222"/>
      <c r="B516" s="238" t="s">
        <v>156</v>
      </c>
      <c r="C516" s="238"/>
      <c r="D516" s="238"/>
      <c r="E516" s="238"/>
      <c r="F516" s="238"/>
      <c r="G516" s="238"/>
      <c r="H516" s="238"/>
      <c r="I516" s="226">
        <v>39500</v>
      </c>
      <c r="J516" s="226"/>
      <c r="K516" s="21"/>
      <c r="L516" s="5"/>
      <c r="M516" s="5"/>
    </row>
    <row r="517" spans="1:13" ht="18.75">
      <c r="A517" s="222"/>
      <c r="B517" s="257" t="s">
        <v>568</v>
      </c>
      <c r="C517" s="257"/>
      <c r="D517" s="257"/>
      <c r="E517" s="257"/>
      <c r="F517" s="257"/>
      <c r="G517" s="257"/>
      <c r="H517" s="257"/>
      <c r="I517" s="226">
        <v>84000</v>
      </c>
      <c r="J517" s="226"/>
      <c r="K517" s="21"/>
      <c r="L517" s="5"/>
      <c r="M517" s="24"/>
    </row>
    <row r="518" spans="1:13" ht="18.75">
      <c r="A518" s="222"/>
      <c r="B518" s="258" t="s">
        <v>569</v>
      </c>
      <c r="C518" s="258"/>
      <c r="D518" s="258"/>
      <c r="E518" s="258"/>
      <c r="F518" s="258"/>
      <c r="G518" s="258"/>
      <c r="H518" s="258"/>
      <c r="I518" s="118">
        <v>30000</v>
      </c>
      <c r="J518" s="119"/>
      <c r="K518" s="79"/>
      <c r="L518" s="5"/>
      <c r="M518" s="24"/>
    </row>
    <row r="519" spans="1:13" ht="18.75">
      <c r="A519" s="222"/>
      <c r="B519" s="238" t="s">
        <v>164</v>
      </c>
      <c r="C519" s="238"/>
      <c r="D519" s="238"/>
      <c r="E519" s="238"/>
      <c r="F519" s="238"/>
      <c r="G519" s="238"/>
      <c r="H519" s="238"/>
      <c r="I519" s="259">
        <f>I521+I522+I523+I524+I525+I526+I527+I528+I529+I530+I531+I532+I533+I534+I535</f>
        <v>393627</v>
      </c>
      <c r="J519" s="260"/>
      <c r="K519" s="263"/>
      <c r="L519" s="5"/>
      <c r="M519" s="24"/>
    </row>
    <row r="520" spans="1:13" ht="18.75" customHeight="1">
      <c r="A520" s="222"/>
      <c r="B520" s="238" t="s">
        <v>189</v>
      </c>
      <c r="C520" s="238"/>
      <c r="D520" s="238"/>
      <c r="E520" s="238"/>
      <c r="F520" s="238"/>
      <c r="G520" s="238"/>
      <c r="H520" s="238"/>
      <c r="I520" s="261"/>
      <c r="J520" s="262"/>
      <c r="K520" s="264"/>
      <c r="L520" s="5"/>
      <c r="M520" s="266"/>
    </row>
    <row r="521" spans="1:13" ht="18.75" customHeight="1">
      <c r="A521" s="222"/>
      <c r="B521" s="228" t="s">
        <v>556</v>
      </c>
      <c r="C521" s="228"/>
      <c r="D521" s="228"/>
      <c r="E521" s="228"/>
      <c r="F521" s="228"/>
      <c r="G521" s="228"/>
      <c r="H521" s="228"/>
      <c r="I521" s="227">
        <v>7200</v>
      </c>
      <c r="J521" s="227"/>
      <c r="K521" s="265"/>
      <c r="L521" s="5"/>
      <c r="M521" s="267"/>
    </row>
    <row r="522" spans="1:15" s="66" customFormat="1" ht="18.75">
      <c r="A522" s="222"/>
      <c r="B522" s="228" t="s">
        <v>557</v>
      </c>
      <c r="C522" s="228"/>
      <c r="D522" s="228"/>
      <c r="E522" s="228"/>
      <c r="F522" s="228"/>
      <c r="G522" s="228"/>
      <c r="H522" s="228"/>
      <c r="I522" s="227">
        <v>38400</v>
      </c>
      <c r="J522" s="227"/>
      <c r="K522" s="16" t="s">
        <v>300</v>
      </c>
      <c r="L522" s="13"/>
      <c r="M522" s="13"/>
      <c r="N522"/>
      <c r="O522"/>
    </row>
    <row r="523" spans="1:15" s="66" customFormat="1" ht="18.75">
      <c r="A523" s="222"/>
      <c r="B523" s="229" t="s">
        <v>558</v>
      </c>
      <c r="C523" s="230"/>
      <c r="D523" s="230"/>
      <c r="E523" s="230"/>
      <c r="F523" s="230"/>
      <c r="G523" s="230"/>
      <c r="H523" s="231"/>
      <c r="I523" s="227">
        <v>5000</v>
      </c>
      <c r="J523" s="227"/>
      <c r="K523" s="16" t="s">
        <v>300</v>
      </c>
      <c r="L523" s="13"/>
      <c r="M523" s="13"/>
      <c r="N523"/>
      <c r="O523"/>
    </row>
    <row r="524" spans="1:15" s="66" customFormat="1" ht="18.75">
      <c r="A524" s="222"/>
      <c r="B524" s="228" t="s">
        <v>559</v>
      </c>
      <c r="C524" s="228"/>
      <c r="D524" s="228"/>
      <c r="E524" s="228"/>
      <c r="F524" s="228"/>
      <c r="G524" s="228"/>
      <c r="H524" s="228"/>
      <c r="I524" s="117">
        <v>13020</v>
      </c>
      <c r="J524" s="117"/>
      <c r="K524" s="16" t="s">
        <v>300</v>
      </c>
      <c r="L524" s="13"/>
      <c r="M524" s="13"/>
      <c r="N524"/>
      <c r="O524"/>
    </row>
    <row r="525" spans="1:15" s="66" customFormat="1" ht="17.25" customHeight="1">
      <c r="A525" s="222"/>
      <c r="B525" s="228" t="s">
        <v>52</v>
      </c>
      <c r="C525" s="228"/>
      <c r="D525" s="228"/>
      <c r="E525" s="228"/>
      <c r="F525" s="228"/>
      <c r="G525" s="228"/>
      <c r="H525" s="228"/>
      <c r="I525" s="227">
        <v>10440</v>
      </c>
      <c r="J525" s="227"/>
      <c r="K525" s="16"/>
      <c r="L525" s="13"/>
      <c r="M525" s="13"/>
      <c r="N525"/>
      <c r="O525"/>
    </row>
    <row r="526" spans="1:15" s="66" customFormat="1" ht="19.5" customHeight="1">
      <c r="A526" s="222"/>
      <c r="B526" s="228" t="s">
        <v>560</v>
      </c>
      <c r="C526" s="228"/>
      <c r="D526" s="228"/>
      <c r="E526" s="228"/>
      <c r="F526" s="228"/>
      <c r="G526" s="228"/>
      <c r="H526" s="228"/>
      <c r="I526" s="227">
        <v>6710</v>
      </c>
      <c r="J526" s="227"/>
      <c r="K526" s="16" t="s">
        <v>300</v>
      </c>
      <c r="L526" s="13"/>
      <c r="M526" s="13"/>
      <c r="N526"/>
      <c r="O526"/>
    </row>
    <row r="527" spans="1:15" s="66" customFormat="1" ht="18.75" customHeight="1">
      <c r="A527" s="222"/>
      <c r="B527" s="228" t="s">
        <v>561</v>
      </c>
      <c r="C527" s="228"/>
      <c r="D527" s="228"/>
      <c r="E527" s="228"/>
      <c r="F527" s="228"/>
      <c r="G527" s="228"/>
      <c r="H527" s="228"/>
      <c r="I527" s="268">
        <v>43792</v>
      </c>
      <c r="J527" s="268"/>
      <c r="K527" s="16" t="s">
        <v>298</v>
      </c>
      <c r="L527" s="13"/>
      <c r="M527" s="13"/>
      <c r="N527"/>
      <c r="O527"/>
    </row>
    <row r="528" spans="1:15" s="66" customFormat="1" ht="20.25" customHeight="1">
      <c r="A528" s="222"/>
      <c r="B528" s="228" t="s">
        <v>323</v>
      </c>
      <c r="C528" s="228"/>
      <c r="D528" s="228"/>
      <c r="E528" s="228"/>
      <c r="F528" s="228"/>
      <c r="G528" s="228"/>
      <c r="H528" s="228"/>
      <c r="I528" s="268">
        <v>26400</v>
      </c>
      <c r="J528" s="268"/>
      <c r="K528" s="16" t="s">
        <v>300</v>
      </c>
      <c r="L528" s="13"/>
      <c r="M528" s="13"/>
      <c r="N528"/>
      <c r="O528"/>
    </row>
    <row r="529" spans="1:15" s="66" customFormat="1" ht="18.75">
      <c r="A529" s="222"/>
      <c r="B529" s="228" t="s">
        <v>562</v>
      </c>
      <c r="C529" s="228"/>
      <c r="D529" s="228"/>
      <c r="E529" s="228"/>
      <c r="F529" s="228"/>
      <c r="G529" s="228"/>
      <c r="H529" s="228"/>
      <c r="I529" s="227">
        <v>82500</v>
      </c>
      <c r="J529" s="227"/>
      <c r="K529" s="16" t="s">
        <v>300</v>
      </c>
      <c r="L529" s="13"/>
      <c r="M529" s="13"/>
      <c r="N529"/>
      <c r="O529"/>
    </row>
    <row r="530" spans="1:15" s="66" customFormat="1" ht="18.75">
      <c r="A530" s="222"/>
      <c r="B530" s="228" t="s">
        <v>324</v>
      </c>
      <c r="C530" s="228"/>
      <c r="D530" s="228"/>
      <c r="E530" s="228"/>
      <c r="F530" s="228"/>
      <c r="G530" s="228"/>
      <c r="H530" s="228"/>
      <c r="I530" s="227">
        <v>6025</v>
      </c>
      <c r="J530" s="227"/>
      <c r="K530" s="16" t="s">
        <v>300</v>
      </c>
      <c r="L530" s="13"/>
      <c r="M530" s="13"/>
      <c r="N530"/>
      <c r="O530"/>
    </row>
    <row r="531" spans="1:15" s="66" customFormat="1" ht="18.75">
      <c r="A531" s="222"/>
      <c r="B531" s="228" t="s">
        <v>325</v>
      </c>
      <c r="C531" s="228"/>
      <c r="D531" s="228"/>
      <c r="E531" s="228"/>
      <c r="F531" s="228"/>
      <c r="G531" s="228"/>
      <c r="H531" s="228"/>
      <c r="I531" s="227">
        <v>76000</v>
      </c>
      <c r="J531" s="227"/>
      <c r="K531" s="16" t="s">
        <v>298</v>
      </c>
      <c r="L531" s="13"/>
      <c r="M531" s="13"/>
      <c r="N531"/>
      <c r="O531"/>
    </row>
    <row r="532" spans="1:15" s="66" customFormat="1" ht="20.25" customHeight="1">
      <c r="A532" s="222"/>
      <c r="B532" s="228" t="s">
        <v>326</v>
      </c>
      <c r="C532" s="228"/>
      <c r="D532" s="228"/>
      <c r="E532" s="228"/>
      <c r="F532" s="228"/>
      <c r="G532" s="228"/>
      <c r="H532" s="228"/>
      <c r="I532" s="227">
        <v>31540</v>
      </c>
      <c r="J532" s="227"/>
      <c r="K532" s="16" t="s">
        <v>300</v>
      </c>
      <c r="L532" s="13"/>
      <c r="M532" s="13"/>
      <c r="N532"/>
      <c r="O532"/>
    </row>
    <row r="533" spans="1:15" s="66" customFormat="1" ht="20.25" customHeight="1">
      <c r="A533" s="222"/>
      <c r="B533" s="228" t="s">
        <v>327</v>
      </c>
      <c r="C533" s="228"/>
      <c r="D533" s="228"/>
      <c r="E533" s="228"/>
      <c r="F533" s="228"/>
      <c r="G533" s="228"/>
      <c r="H533" s="228"/>
      <c r="I533" s="227">
        <v>41700</v>
      </c>
      <c r="J533" s="227"/>
      <c r="K533" s="16" t="s">
        <v>300</v>
      </c>
      <c r="L533" s="13"/>
      <c r="M533" s="13"/>
      <c r="N533"/>
      <c r="O533"/>
    </row>
    <row r="534" spans="1:15" s="66" customFormat="1" ht="20.25" customHeight="1">
      <c r="A534" s="222"/>
      <c r="B534" s="229" t="s">
        <v>563</v>
      </c>
      <c r="C534" s="230"/>
      <c r="D534" s="230"/>
      <c r="E534" s="230"/>
      <c r="F534" s="230"/>
      <c r="G534" s="230"/>
      <c r="H534" s="231"/>
      <c r="I534" s="227">
        <v>1400</v>
      </c>
      <c r="J534" s="227"/>
      <c r="K534" s="16" t="s">
        <v>300</v>
      </c>
      <c r="L534" s="13"/>
      <c r="M534" s="13"/>
      <c r="N534"/>
      <c r="O534"/>
    </row>
    <row r="535" spans="1:15" s="66" customFormat="1" ht="19.5" customHeight="1">
      <c r="A535" s="222"/>
      <c r="B535" s="228" t="s">
        <v>564</v>
      </c>
      <c r="C535" s="228"/>
      <c r="D535" s="228"/>
      <c r="E535" s="228"/>
      <c r="F535" s="228"/>
      <c r="G535" s="228"/>
      <c r="H535" s="228"/>
      <c r="I535" s="117">
        <v>3500</v>
      </c>
      <c r="J535" s="117"/>
      <c r="K535" s="16" t="s">
        <v>300</v>
      </c>
      <c r="L535" s="13"/>
      <c r="M535" s="13"/>
      <c r="N535"/>
      <c r="O535"/>
    </row>
    <row r="536" spans="1:15" s="66" customFormat="1" ht="18.75">
      <c r="A536" s="222"/>
      <c r="B536" s="238" t="s">
        <v>565</v>
      </c>
      <c r="C536" s="238"/>
      <c r="D536" s="238"/>
      <c r="E536" s="238"/>
      <c r="F536" s="238"/>
      <c r="G536" s="238"/>
      <c r="H536" s="238"/>
      <c r="I536" s="226">
        <v>93000</v>
      </c>
      <c r="J536" s="226"/>
      <c r="K536" s="16"/>
      <c r="L536" s="13"/>
      <c r="M536" s="13"/>
      <c r="N536"/>
      <c r="O536"/>
    </row>
    <row r="537" spans="1:13" ht="18.75">
      <c r="A537" s="222"/>
      <c r="B537" s="238" t="s">
        <v>97</v>
      </c>
      <c r="C537" s="238"/>
      <c r="D537" s="238"/>
      <c r="E537" s="238"/>
      <c r="F537" s="238"/>
      <c r="G537" s="238"/>
      <c r="H537" s="238"/>
      <c r="I537" s="226">
        <v>138000</v>
      </c>
      <c r="J537" s="226"/>
      <c r="K537" s="21"/>
      <c r="L537" s="5"/>
      <c r="M537" s="25"/>
    </row>
    <row r="538" spans="1:13" ht="18.75">
      <c r="A538" s="222"/>
      <c r="B538" s="238" t="s">
        <v>98</v>
      </c>
      <c r="C538" s="238"/>
      <c r="D538" s="238"/>
      <c r="E538" s="238"/>
      <c r="F538" s="238"/>
      <c r="G538" s="238"/>
      <c r="H538" s="238"/>
      <c r="I538" s="226">
        <v>69000</v>
      </c>
      <c r="J538" s="226"/>
      <c r="K538" s="21"/>
      <c r="L538" s="5"/>
      <c r="M538" s="25"/>
    </row>
    <row r="539" spans="1:13" ht="18" customHeight="1">
      <c r="A539" s="222"/>
      <c r="B539" s="269" t="s">
        <v>318</v>
      </c>
      <c r="C539" s="270"/>
      <c r="D539" s="270"/>
      <c r="E539" s="270"/>
      <c r="F539" s="270"/>
      <c r="G539" s="270"/>
      <c r="H539" s="181"/>
      <c r="I539" s="226">
        <f>I540+I544+I552</f>
        <v>831404</v>
      </c>
      <c r="J539" s="226"/>
      <c r="K539" s="21"/>
      <c r="L539" s="5"/>
      <c r="M539" s="25"/>
    </row>
    <row r="540" spans="1:13" ht="16.5" customHeight="1">
      <c r="A540" s="222"/>
      <c r="B540" s="271" t="s">
        <v>295</v>
      </c>
      <c r="C540" s="272"/>
      <c r="D540" s="272"/>
      <c r="E540" s="272"/>
      <c r="F540" s="272"/>
      <c r="G540" s="272"/>
      <c r="H540" s="273"/>
      <c r="I540" s="117">
        <f>I541+I542+I543</f>
        <v>0</v>
      </c>
      <c r="J540" s="6"/>
      <c r="K540" s="16"/>
      <c r="L540" s="5"/>
      <c r="M540" s="25"/>
    </row>
    <row r="541" spans="1:13" ht="23.25" customHeight="1">
      <c r="A541" s="222"/>
      <c r="B541" s="274" t="s">
        <v>575</v>
      </c>
      <c r="C541" s="275"/>
      <c r="D541" s="275"/>
      <c r="E541" s="275"/>
      <c r="F541" s="275"/>
      <c r="G541" s="275"/>
      <c r="H541" s="276"/>
      <c r="I541" s="98">
        <v>0</v>
      </c>
      <c r="K541" s="21"/>
      <c r="L541" s="5"/>
      <c r="M541" s="5"/>
    </row>
    <row r="542" spans="1:13" ht="18.75" customHeight="1">
      <c r="A542" s="222"/>
      <c r="B542" s="277" t="s">
        <v>49</v>
      </c>
      <c r="C542" s="278"/>
      <c r="D542" s="278"/>
      <c r="E542" s="278"/>
      <c r="F542" s="278"/>
      <c r="G542" s="278"/>
      <c r="H542" s="279"/>
      <c r="I542" s="117">
        <v>0</v>
      </c>
      <c r="J542" s="6"/>
      <c r="K542" s="21"/>
      <c r="L542" s="5"/>
      <c r="M542" s="25"/>
    </row>
    <row r="543" spans="1:13" ht="18.75">
      <c r="A543" s="222"/>
      <c r="B543" s="280" t="s">
        <v>63</v>
      </c>
      <c r="C543" s="281"/>
      <c r="D543" s="281"/>
      <c r="E543" s="281"/>
      <c r="F543" s="281"/>
      <c r="G543" s="281"/>
      <c r="H543" s="282"/>
      <c r="I543" s="117">
        <v>0</v>
      </c>
      <c r="J543" s="6"/>
      <c r="K543" s="21"/>
      <c r="L543" s="5"/>
      <c r="M543" s="25"/>
    </row>
    <row r="544" spans="1:13" ht="18.75">
      <c r="A544" s="222"/>
      <c r="B544" s="283" t="s">
        <v>296</v>
      </c>
      <c r="C544" s="284"/>
      <c r="D544" s="284"/>
      <c r="E544" s="284"/>
      <c r="F544" s="284"/>
      <c r="G544" s="284"/>
      <c r="H544" s="285"/>
      <c r="I544" s="117">
        <f>I545+I547+I548+I549+I550+I551</f>
        <v>408000</v>
      </c>
      <c r="J544" s="6"/>
      <c r="K544" s="21"/>
      <c r="L544" s="5"/>
      <c r="M544" s="25"/>
    </row>
    <row r="545" spans="1:13" ht="18.75">
      <c r="A545" s="222"/>
      <c r="B545" s="280" t="s">
        <v>646</v>
      </c>
      <c r="C545" s="281"/>
      <c r="D545" s="281"/>
      <c r="E545" s="281"/>
      <c r="F545" s="281"/>
      <c r="G545" s="281"/>
      <c r="H545" s="282"/>
      <c r="I545" s="117">
        <v>0</v>
      </c>
      <c r="J545" s="6"/>
      <c r="K545" s="21"/>
      <c r="L545" s="5"/>
      <c r="M545" s="25"/>
    </row>
    <row r="546" spans="1:13" ht="18.75" hidden="1">
      <c r="A546" s="222"/>
      <c r="B546" s="280"/>
      <c r="C546" s="281"/>
      <c r="D546" s="281"/>
      <c r="E546" s="281"/>
      <c r="F546" s="281"/>
      <c r="G546" s="281"/>
      <c r="H546" s="282"/>
      <c r="I546" s="117"/>
      <c r="J546" s="6"/>
      <c r="K546" s="21"/>
      <c r="L546" s="5"/>
      <c r="M546" s="25"/>
    </row>
    <row r="547" spans="1:13" ht="18.75">
      <c r="A547" s="222"/>
      <c r="B547" s="280" t="s">
        <v>574</v>
      </c>
      <c r="C547" s="281"/>
      <c r="D547" s="281"/>
      <c r="E547" s="281"/>
      <c r="F547" s="281"/>
      <c r="G547" s="281"/>
      <c r="H547" s="282"/>
      <c r="I547" s="117">
        <v>5000</v>
      </c>
      <c r="J547" s="6"/>
      <c r="K547" s="21"/>
      <c r="L547" s="5"/>
      <c r="M547" s="25"/>
    </row>
    <row r="548" spans="1:13" ht="18.75">
      <c r="A548" s="222"/>
      <c r="B548" s="280" t="s">
        <v>48</v>
      </c>
      <c r="C548" s="281"/>
      <c r="D548" s="281"/>
      <c r="E548" s="281"/>
      <c r="F548" s="281"/>
      <c r="G548" s="281"/>
      <c r="H548" s="282"/>
      <c r="I548" s="117">
        <v>3000</v>
      </c>
      <c r="J548" s="6"/>
      <c r="K548" s="21"/>
      <c r="L548" s="5"/>
      <c r="M548" s="25"/>
    </row>
    <row r="549" spans="1:13" ht="48.75" customHeight="1">
      <c r="A549" s="222"/>
      <c r="B549" s="280" t="s">
        <v>572</v>
      </c>
      <c r="C549" s="281"/>
      <c r="D549" s="281"/>
      <c r="E549" s="281"/>
      <c r="F549" s="281"/>
      <c r="G549" s="281"/>
      <c r="H549" s="282"/>
      <c r="I549" s="117">
        <v>400000</v>
      </c>
      <c r="J549" s="6"/>
      <c r="K549" s="21"/>
      <c r="L549" s="5"/>
      <c r="M549" s="25"/>
    </row>
    <row r="550" spans="1:13" ht="30" customHeight="1">
      <c r="A550" s="222"/>
      <c r="B550" s="280" t="s">
        <v>578</v>
      </c>
      <c r="C550" s="281"/>
      <c r="D550" s="281"/>
      <c r="E550" s="281"/>
      <c r="F550" s="281"/>
      <c r="G550" s="281"/>
      <c r="H550" s="282"/>
      <c r="I550" s="117">
        <v>0</v>
      </c>
      <c r="J550" s="6"/>
      <c r="K550" s="21"/>
      <c r="L550" s="5"/>
      <c r="M550" s="25"/>
    </row>
    <row r="551" spans="1:13" ht="18.75" customHeight="1">
      <c r="A551" s="222"/>
      <c r="B551" s="280" t="s">
        <v>573</v>
      </c>
      <c r="C551" s="281"/>
      <c r="D551" s="281"/>
      <c r="E551" s="281"/>
      <c r="F551" s="281"/>
      <c r="G551" s="281"/>
      <c r="H551" s="282"/>
      <c r="I551" s="117">
        <v>0</v>
      </c>
      <c r="J551" s="6"/>
      <c r="K551" s="21"/>
      <c r="L551" s="5"/>
      <c r="M551" s="25"/>
    </row>
    <row r="552" spans="1:13" ht="18.75">
      <c r="A552" s="222"/>
      <c r="B552" s="283" t="s">
        <v>297</v>
      </c>
      <c r="C552" s="284"/>
      <c r="D552" s="284"/>
      <c r="E552" s="284"/>
      <c r="F552" s="284"/>
      <c r="G552" s="284"/>
      <c r="H552" s="285"/>
      <c r="I552" s="117">
        <f>I553+I554+I555+I556</f>
        <v>423404</v>
      </c>
      <c r="J552" s="6"/>
      <c r="K552" s="21"/>
      <c r="L552" s="5"/>
      <c r="M552" s="25"/>
    </row>
    <row r="553" spans="1:13" ht="18.75">
      <c r="A553" s="222"/>
      <c r="B553" s="280" t="s">
        <v>576</v>
      </c>
      <c r="C553" s="281"/>
      <c r="D553" s="281"/>
      <c r="E553" s="281"/>
      <c r="F553" s="281"/>
      <c r="G553" s="281"/>
      <c r="H553" s="282"/>
      <c r="I553" s="117">
        <v>358360</v>
      </c>
      <c r="J553" s="6"/>
      <c r="K553" s="21"/>
      <c r="L553" s="5"/>
      <c r="M553" s="25"/>
    </row>
    <row r="554" spans="1:13" ht="9.75" customHeight="1" hidden="1">
      <c r="A554" s="222"/>
      <c r="B554" s="280"/>
      <c r="C554" s="281"/>
      <c r="D554" s="281"/>
      <c r="E554" s="281"/>
      <c r="F554" s="281"/>
      <c r="G554" s="281"/>
      <c r="H554" s="282"/>
      <c r="I554" s="117"/>
      <c r="J554" s="6"/>
      <c r="K554" s="21"/>
      <c r="L554" s="5"/>
      <c r="M554" s="25"/>
    </row>
    <row r="555" spans="1:13" ht="18.75">
      <c r="A555" s="222"/>
      <c r="B555" s="280" t="s">
        <v>47</v>
      </c>
      <c r="C555" s="281"/>
      <c r="D555" s="281"/>
      <c r="E555" s="281"/>
      <c r="F555" s="281"/>
      <c r="G555" s="281"/>
      <c r="H555" s="282"/>
      <c r="I555" s="117">
        <v>43500</v>
      </c>
      <c r="J555" s="6"/>
      <c r="K555" s="21"/>
      <c r="L555" s="5"/>
      <c r="M555" s="25"/>
    </row>
    <row r="556" spans="1:13" ht="18.75">
      <c r="A556" s="222"/>
      <c r="B556" s="280" t="s">
        <v>577</v>
      </c>
      <c r="C556" s="281"/>
      <c r="D556" s="281"/>
      <c r="E556" s="281"/>
      <c r="F556" s="281"/>
      <c r="G556" s="281"/>
      <c r="H556" s="282"/>
      <c r="I556" s="6">
        <v>21544</v>
      </c>
      <c r="J556" s="6"/>
      <c r="K556" s="21"/>
      <c r="L556" s="5"/>
      <c r="M556" s="25"/>
    </row>
    <row r="557" spans="1:13" ht="18.75" customHeight="1" hidden="1">
      <c r="A557" s="222"/>
      <c r="B557" s="280"/>
      <c r="C557" s="281"/>
      <c r="D557" s="281"/>
      <c r="E557" s="281"/>
      <c r="F557" s="281"/>
      <c r="G557" s="281"/>
      <c r="H557" s="282"/>
      <c r="I557" s="6"/>
      <c r="J557" s="6"/>
      <c r="K557" s="21">
        <f>I557</f>
        <v>0</v>
      </c>
      <c r="L557" s="5"/>
      <c r="M557" s="25"/>
    </row>
    <row r="558" spans="1:13" ht="18.75">
      <c r="A558" s="222"/>
      <c r="B558" s="283" t="s">
        <v>64</v>
      </c>
      <c r="C558" s="284"/>
      <c r="D558" s="284"/>
      <c r="E558" s="284"/>
      <c r="F558" s="284"/>
      <c r="G558" s="284"/>
      <c r="H558" s="285"/>
      <c r="I558" s="116">
        <v>35000</v>
      </c>
      <c r="J558" s="6"/>
      <c r="K558" s="21"/>
      <c r="L558" s="5"/>
      <c r="M558" s="25"/>
    </row>
    <row r="559" spans="1:13" ht="18.75" customHeight="1">
      <c r="A559" s="222"/>
      <c r="B559" s="283" t="s">
        <v>65</v>
      </c>
      <c r="C559" s="281"/>
      <c r="D559" s="281"/>
      <c r="E559" s="281"/>
      <c r="F559" s="281"/>
      <c r="G559" s="281"/>
      <c r="H559" s="282"/>
      <c r="I559" s="76">
        <v>10000</v>
      </c>
      <c r="J559" s="6"/>
      <c r="K559" s="21"/>
      <c r="L559" s="5"/>
      <c r="M559" s="25"/>
    </row>
    <row r="560" spans="1:13" ht="18.75">
      <c r="A560" s="222"/>
      <c r="B560" s="283" t="s">
        <v>66</v>
      </c>
      <c r="C560" s="284"/>
      <c r="D560" s="284"/>
      <c r="E560" s="284"/>
      <c r="F560" s="284"/>
      <c r="G560" s="284"/>
      <c r="H560" s="285"/>
      <c r="I560" s="116">
        <f>I561+I562+I563+I564</f>
        <v>14030</v>
      </c>
      <c r="J560" s="6"/>
      <c r="K560" s="21"/>
      <c r="L560" s="5"/>
      <c r="M560" s="25"/>
    </row>
    <row r="561" spans="1:13" ht="18.75">
      <c r="A561" s="222"/>
      <c r="B561" s="280" t="s">
        <v>51</v>
      </c>
      <c r="C561" s="281"/>
      <c r="D561" s="281"/>
      <c r="E561" s="281"/>
      <c r="F561" s="281"/>
      <c r="G561" s="281"/>
      <c r="H561" s="282"/>
      <c r="I561" s="117">
        <v>1530</v>
      </c>
      <c r="J561" s="6"/>
      <c r="K561" s="21"/>
      <c r="L561" s="5"/>
      <c r="M561" s="25"/>
    </row>
    <row r="562" spans="1:13" ht="18.75" customHeight="1">
      <c r="A562" s="222"/>
      <c r="B562" s="280" t="s">
        <v>580</v>
      </c>
      <c r="C562" s="281"/>
      <c r="D562" s="281"/>
      <c r="E562" s="281"/>
      <c r="F562" s="281"/>
      <c r="G562" s="281"/>
      <c r="H562" s="282"/>
      <c r="I562" s="117">
        <v>12500</v>
      </c>
      <c r="J562" s="6"/>
      <c r="K562" s="21"/>
      <c r="L562" s="5"/>
      <c r="M562" s="25"/>
    </row>
    <row r="563" spans="1:13" ht="18.75">
      <c r="A563" s="222"/>
      <c r="B563" s="280" t="s">
        <v>0</v>
      </c>
      <c r="C563" s="281"/>
      <c r="D563" s="281"/>
      <c r="E563" s="281"/>
      <c r="F563" s="281"/>
      <c r="G563" s="281"/>
      <c r="H563" s="282"/>
      <c r="I563" s="117">
        <v>0</v>
      </c>
      <c r="J563" s="6"/>
      <c r="K563" s="21"/>
      <c r="L563" s="5"/>
      <c r="M563" s="25"/>
    </row>
    <row r="564" spans="1:13" ht="18.75">
      <c r="A564" s="222"/>
      <c r="B564" s="280" t="s">
        <v>96</v>
      </c>
      <c r="C564" s="281"/>
      <c r="D564" s="281"/>
      <c r="E564" s="281"/>
      <c r="F564" s="281"/>
      <c r="G564" s="281"/>
      <c r="H564" s="282"/>
      <c r="I564" s="117">
        <v>0</v>
      </c>
      <c r="J564" s="6"/>
      <c r="K564" s="21"/>
      <c r="L564" s="5"/>
      <c r="M564" s="25"/>
    </row>
    <row r="565" spans="1:13" ht="17.25" customHeight="1">
      <c r="A565" s="222"/>
      <c r="B565" s="283" t="s">
        <v>579</v>
      </c>
      <c r="C565" s="284"/>
      <c r="D565" s="284"/>
      <c r="E565" s="284"/>
      <c r="F565" s="284"/>
      <c r="G565" s="284"/>
      <c r="H565" s="285"/>
      <c r="I565" s="76">
        <v>15000</v>
      </c>
      <c r="J565" s="6"/>
      <c r="K565" s="21"/>
      <c r="L565" s="5"/>
      <c r="M565" s="25"/>
    </row>
    <row r="566" spans="1:13" ht="15" customHeight="1">
      <c r="A566" s="222"/>
      <c r="B566" s="283" t="s">
        <v>67</v>
      </c>
      <c r="C566" s="284"/>
      <c r="D566" s="284"/>
      <c r="E566" s="284"/>
      <c r="F566" s="284"/>
      <c r="G566" s="284"/>
      <c r="H566" s="285"/>
      <c r="I566" s="76">
        <v>7500</v>
      </c>
      <c r="J566" s="6"/>
      <c r="K566" s="21"/>
      <c r="L566" s="5"/>
      <c r="M566" s="25"/>
    </row>
    <row r="567" spans="1:13" ht="15" customHeight="1">
      <c r="A567" s="222"/>
      <c r="B567" s="283" t="s">
        <v>68</v>
      </c>
      <c r="C567" s="284"/>
      <c r="D567" s="284"/>
      <c r="E567" s="284"/>
      <c r="F567" s="284"/>
      <c r="G567" s="284"/>
      <c r="H567" s="285"/>
      <c r="I567" s="76">
        <v>25000</v>
      </c>
      <c r="J567" s="6"/>
      <c r="K567" s="21"/>
      <c r="L567" s="5"/>
      <c r="M567" s="25"/>
    </row>
    <row r="568" spans="1:13" ht="18.75" customHeight="1">
      <c r="A568" s="222"/>
      <c r="B568" s="286" t="s">
        <v>153</v>
      </c>
      <c r="C568" s="286"/>
      <c r="D568" s="286"/>
      <c r="E568" s="286"/>
      <c r="F568" s="286"/>
      <c r="G568" s="286"/>
      <c r="H568" s="286"/>
      <c r="I568" s="6">
        <f>I567+I566+I565+I560+I559+I558+I539+I538+I537+I536+I519+I518+I517+I516+I515+I514+I513+I510+I509+I496+I493+I492+I491+I487+I471</f>
        <v>6458281</v>
      </c>
      <c r="J568" s="6"/>
      <c r="K568" s="21">
        <f>I567+I566+I565+I560+I559+I558+I539+I538+I537+I536+I519+I518+I517+I516+I515+I514+I513+I510+I509+I496+I493+I492+I491+I487+I471</f>
        <v>6458281</v>
      </c>
      <c r="L568" s="5"/>
      <c r="M568" s="25"/>
    </row>
    <row r="569" spans="1:15" ht="18.75" customHeight="1">
      <c r="A569" s="23">
        <v>2250</v>
      </c>
      <c r="B569" s="287" t="s">
        <v>2</v>
      </c>
      <c r="C569" s="287"/>
      <c r="D569" s="287"/>
      <c r="E569" s="287"/>
      <c r="F569" s="287"/>
      <c r="G569" s="287"/>
      <c r="H569" s="287"/>
      <c r="I569" s="6">
        <v>165000</v>
      </c>
      <c r="J569" s="6"/>
      <c r="K569" s="21"/>
      <c r="L569" s="5"/>
      <c r="M569" s="25"/>
      <c r="O569" s="2"/>
    </row>
    <row r="570" spans="1:13" ht="18.75">
      <c r="A570" s="74">
        <v>2270</v>
      </c>
      <c r="B570" s="254" t="s">
        <v>3</v>
      </c>
      <c r="C570" s="254"/>
      <c r="D570" s="254"/>
      <c r="E570" s="254"/>
      <c r="F570" s="254"/>
      <c r="G570" s="254"/>
      <c r="H570" s="254"/>
      <c r="I570" s="288">
        <f>I571+I586+I591+I594+I595</f>
        <v>17176727</v>
      </c>
      <c r="J570" s="288"/>
      <c r="K570" s="21">
        <f>I570</f>
        <v>17176727</v>
      </c>
      <c r="L570" s="5"/>
      <c r="M570" s="25"/>
    </row>
    <row r="571" spans="1:13" ht="33" customHeight="1">
      <c r="A571" s="289">
        <v>2271</v>
      </c>
      <c r="B571" s="254" t="s">
        <v>4</v>
      </c>
      <c r="C571" s="254"/>
      <c r="D571" s="254"/>
      <c r="E571" s="254"/>
      <c r="F571" s="254"/>
      <c r="G571" s="254"/>
      <c r="H571" s="254"/>
      <c r="I571" s="292">
        <f>I572+I573+I574+I575+I576+I577+I578+I579+I580+I581+I582+I583+I584</f>
        <v>6027822.999999999</v>
      </c>
      <c r="J571" s="292"/>
      <c r="K571" s="70"/>
      <c r="L571" s="5"/>
      <c r="M571" s="30"/>
    </row>
    <row r="572" spans="1:13" ht="18.75" customHeight="1">
      <c r="A572" s="290"/>
      <c r="B572" s="255" t="s">
        <v>582</v>
      </c>
      <c r="C572" s="255"/>
      <c r="D572" s="255"/>
      <c r="E572" s="255"/>
      <c r="F572" s="255"/>
      <c r="G572" s="255"/>
      <c r="H572" s="255"/>
      <c r="I572" s="293">
        <v>563132.32</v>
      </c>
      <c r="J572" s="293"/>
      <c r="K572" s="16"/>
      <c r="L572" s="5"/>
      <c r="M572" s="5"/>
    </row>
    <row r="573" spans="1:13" ht="18.75">
      <c r="A573" s="290"/>
      <c r="B573" s="255" t="s">
        <v>583</v>
      </c>
      <c r="C573" s="255"/>
      <c r="D573" s="255"/>
      <c r="E573" s="255"/>
      <c r="F573" s="255"/>
      <c r="G573" s="255"/>
      <c r="H573" s="255"/>
      <c r="I573" s="294">
        <v>688116.8</v>
      </c>
      <c r="J573" s="294"/>
      <c r="K573" s="16"/>
      <c r="L573" s="5"/>
      <c r="M573" s="5"/>
    </row>
    <row r="574" spans="1:13" ht="18.75">
      <c r="A574" s="290"/>
      <c r="B574" s="255" t="s">
        <v>584</v>
      </c>
      <c r="C574" s="255"/>
      <c r="D574" s="255"/>
      <c r="E574" s="255"/>
      <c r="F574" s="255"/>
      <c r="G574" s="255"/>
      <c r="H574" s="255"/>
      <c r="I574" s="294">
        <v>464829.92</v>
      </c>
      <c r="J574" s="294"/>
      <c r="K574" s="16"/>
      <c r="L574" s="5"/>
      <c r="M574" s="5"/>
    </row>
    <row r="575" spans="1:13" ht="18.75">
      <c r="A575" s="290"/>
      <c r="B575" s="255" t="s">
        <v>585</v>
      </c>
      <c r="C575" s="255"/>
      <c r="D575" s="255"/>
      <c r="E575" s="255"/>
      <c r="F575" s="255"/>
      <c r="G575" s="255"/>
      <c r="H575" s="255"/>
      <c r="I575" s="294">
        <v>542067.52</v>
      </c>
      <c r="J575" s="294"/>
      <c r="K575" s="16"/>
      <c r="L575" s="5"/>
      <c r="M575" s="5"/>
    </row>
    <row r="576" spans="1:13" ht="18.75">
      <c r="A576" s="290"/>
      <c r="B576" s="295" t="s">
        <v>586</v>
      </c>
      <c r="C576" s="296"/>
      <c r="D576" s="296"/>
      <c r="E576" s="296"/>
      <c r="F576" s="296"/>
      <c r="G576" s="296"/>
      <c r="H576" s="297"/>
      <c r="I576" s="298">
        <v>353677.54</v>
      </c>
      <c r="J576" s="298"/>
      <c r="K576" s="16"/>
      <c r="L576" s="5"/>
      <c r="M576" s="5"/>
    </row>
    <row r="577" spans="1:13" ht="18.75">
      <c r="A577" s="290"/>
      <c r="B577" s="255" t="s">
        <v>587</v>
      </c>
      <c r="C577" s="255"/>
      <c r="D577" s="255"/>
      <c r="E577" s="255"/>
      <c r="F577" s="255"/>
      <c r="G577" s="255"/>
      <c r="H577" s="255"/>
      <c r="I577" s="294">
        <v>433934.15</v>
      </c>
      <c r="J577" s="294"/>
      <c r="K577" s="16"/>
      <c r="L577" s="5"/>
      <c r="M577" s="5"/>
    </row>
    <row r="578" spans="1:13" ht="18.75">
      <c r="A578" s="290"/>
      <c r="B578" s="232" t="s">
        <v>588</v>
      </c>
      <c r="C578" s="233"/>
      <c r="D578" s="233"/>
      <c r="E578" s="233"/>
      <c r="F578" s="233"/>
      <c r="G578" s="233"/>
      <c r="H578" s="234"/>
      <c r="I578" s="75">
        <v>598240.32</v>
      </c>
      <c r="J578" s="75"/>
      <c r="K578" s="16"/>
      <c r="L578" s="5"/>
      <c r="M578" s="5"/>
    </row>
    <row r="579" spans="1:13" ht="18.75">
      <c r="A579" s="290"/>
      <c r="B579" s="255" t="s">
        <v>589</v>
      </c>
      <c r="C579" s="255"/>
      <c r="D579" s="255"/>
      <c r="E579" s="255"/>
      <c r="F579" s="255"/>
      <c r="G579" s="255"/>
      <c r="H579" s="255"/>
      <c r="I579" s="75">
        <v>570153.94</v>
      </c>
      <c r="J579" s="75"/>
      <c r="K579" s="16"/>
      <c r="L579" s="5"/>
      <c r="M579" s="5"/>
    </row>
    <row r="580" spans="1:13" ht="18.75">
      <c r="A580" s="290"/>
      <c r="B580" s="232" t="s">
        <v>590</v>
      </c>
      <c r="C580" s="233"/>
      <c r="D580" s="233"/>
      <c r="E580" s="233"/>
      <c r="F580" s="233"/>
      <c r="G580" s="233"/>
      <c r="H580" s="234"/>
      <c r="I580" s="75">
        <v>599644.64</v>
      </c>
      <c r="J580" s="75"/>
      <c r="K580" s="16"/>
      <c r="L580" s="5"/>
      <c r="M580" s="5"/>
    </row>
    <row r="581" spans="1:13" ht="18.75" hidden="1">
      <c r="A581" s="290"/>
      <c r="B581" s="232"/>
      <c r="C581" s="233"/>
      <c r="D581" s="233"/>
      <c r="E581" s="233"/>
      <c r="F581" s="233"/>
      <c r="G581" s="233"/>
      <c r="H581" s="234"/>
      <c r="I581" s="75"/>
      <c r="J581" s="75"/>
      <c r="K581" s="16"/>
      <c r="L581" s="5"/>
      <c r="M581" s="5"/>
    </row>
    <row r="582" spans="1:13" ht="18.75">
      <c r="A582" s="290"/>
      <c r="B582" s="255" t="s">
        <v>591</v>
      </c>
      <c r="C582" s="255"/>
      <c r="D582" s="255"/>
      <c r="E582" s="255"/>
      <c r="F582" s="255"/>
      <c r="G582" s="255"/>
      <c r="H582" s="255"/>
      <c r="I582" s="294">
        <v>249258.01</v>
      </c>
      <c r="J582" s="294"/>
      <c r="K582" s="16"/>
      <c r="L582" s="5"/>
      <c r="M582" s="5"/>
    </row>
    <row r="583" spans="1:13" ht="18.75" hidden="1">
      <c r="A583" s="290"/>
      <c r="B583" s="255"/>
      <c r="C583" s="255"/>
      <c r="D583" s="255"/>
      <c r="E583" s="255"/>
      <c r="F583" s="255"/>
      <c r="G583" s="255"/>
      <c r="H583" s="255"/>
      <c r="I583" s="294"/>
      <c r="J583" s="294"/>
      <c r="K583" s="16"/>
      <c r="L583" s="5"/>
      <c r="M583" s="5"/>
    </row>
    <row r="584" spans="1:13" ht="19.5" customHeight="1">
      <c r="A584" s="290"/>
      <c r="B584" s="232" t="s">
        <v>592</v>
      </c>
      <c r="C584" s="233"/>
      <c r="D584" s="233"/>
      <c r="E584" s="233"/>
      <c r="F584" s="233"/>
      <c r="G584" s="233"/>
      <c r="H584" s="234"/>
      <c r="I584" s="294">
        <v>964767.84</v>
      </c>
      <c r="J584" s="294"/>
      <c r="K584" s="16"/>
      <c r="L584" s="5"/>
      <c r="M584" s="5"/>
    </row>
    <row r="585" spans="1:13" ht="18.75">
      <c r="A585" s="291"/>
      <c r="B585" s="286" t="s">
        <v>190</v>
      </c>
      <c r="C585" s="286"/>
      <c r="D585" s="286"/>
      <c r="E585" s="286"/>
      <c r="F585" s="286"/>
      <c r="G585" s="286"/>
      <c r="H585" s="286"/>
      <c r="I585" s="299">
        <f>SUM(I572:J584)</f>
        <v>6027822.999999999</v>
      </c>
      <c r="J585" s="299"/>
      <c r="K585" s="16">
        <f>I585</f>
        <v>6027822.999999999</v>
      </c>
      <c r="L585" s="5"/>
      <c r="M585" s="5"/>
    </row>
    <row r="586" spans="1:13" ht="18.75">
      <c r="A586" s="29">
        <v>2272</v>
      </c>
      <c r="B586" s="254" t="s">
        <v>5</v>
      </c>
      <c r="C586" s="254"/>
      <c r="D586" s="254"/>
      <c r="E586" s="254"/>
      <c r="F586" s="254"/>
      <c r="G586" s="254"/>
      <c r="H586" s="254"/>
      <c r="I586" s="299">
        <f>I587+I588</f>
        <v>219221</v>
      </c>
      <c r="J586" s="299"/>
      <c r="K586" s="103" t="s">
        <v>606</v>
      </c>
      <c r="L586" s="5"/>
      <c r="M586" s="5"/>
    </row>
    <row r="587" spans="1:13" ht="18.75">
      <c r="A587" s="26"/>
      <c r="B587" s="232" t="s">
        <v>635</v>
      </c>
      <c r="C587" s="233"/>
      <c r="D587" s="233"/>
      <c r="E587" s="233"/>
      <c r="F587" s="233"/>
      <c r="G587" s="233"/>
      <c r="H587" s="234"/>
      <c r="I587" s="294">
        <v>164480</v>
      </c>
      <c r="J587" s="294"/>
      <c r="K587" s="16"/>
      <c r="L587" s="5"/>
      <c r="M587" s="5"/>
    </row>
    <row r="588" spans="1:13" ht="18.75">
      <c r="A588" s="26"/>
      <c r="B588" s="232" t="s">
        <v>594</v>
      </c>
      <c r="C588" s="233"/>
      <c r="D588" s="233"/>
      <c r="E588" s="233"/>
      <c r="F588" s="233"/>
      <c r="G588" s="233"/>
      <c r="H588" s="234"/>
      <c r="I588" s="75">
        <v>54741</v>
      </c>
      <c r="J588" s="75"/>
      <c r="K588" s="16"/>
      <c r="L588" s="5"/>
      <c r="M588" s="5"/>
    </row>
    <row r="589" spans="1:13" ht="18.75">
      <c r="A589" s="29"/>
      <c r="B589" s="286" t="s">
        <v>190</v>
      </c>
      <c r="C589" s="286"/>
      <c r="D589" s="286"/>
      <c r="E589" s="286"/>
      <c r="F589" s="286"/>
      <c r="G589" s="286"/>
      <c r="H589" s="286"/>
      <c r="I589" s="299">
        <f>SUM(I587:J588)</f>
        <v>219221</v>
      </c>
      <c r="J589" s="299"/>
      <c r="K589" s="31"/>
      <c r="L589" s="5"/>
      <c r="M589" s="31"/>
    </row>
    <row r="590" spans="1:13" ht="18.75" customHeight="1">
      <c r="A590" s="29">
        <v>2273</v>
      </c>
      <c r="B590" s="254" t="s">
        <v>6</v>
      </c>
      <c r="C590" s="254"/>
      <c r="D590" s="254"/>
      <c r="E590" s="254"/>
      <c r="F590" s="254"/>
      <c r="G590" s="254"/>
      <c r="H590" s="254"/>
      <c r="I590" s="299"/>
      <c r="J590" s="299"/>
      <c r="K590" s="16"/>
      <c r="L590" s="5"/>
      <c r="M590" s="5"/>
    </row>
    <row r="591" spans="1:13" ht="37.5" customHeight="1">
      <c r="A591" s="26"/>
      <c r="B591" s="255" t="s">
        <v>636</v>
      </c>
      <c r="C591" s="255"/>
      <c r="D591" s="255"/>
      <c r="E591" s="255"/>
      <c r="F591" s="255"/>
      <c r="G591" s="255"/>
      <c r="H591" s="255"/>
      <c r="I591" s="299">
        <v>1962906</v>
      </c>
      <c r="J591" s="299"/>
      <c r="K591" s="16">
        <f>I591</f>
        <v>1962906</v>
      </c>
      <c r="L591" s="5"/>
      <c r="M591" s="5"/>
    </row>
    <row r="592" spans="1:13" ht="0.75" customHeight="1">
      <c r="A592" s="26"/>
      <c r="B592" s="302"/>
      <c r="C592" s="303"/>
      <c r="D592" s="303"/>
      <c r="E592" s="303"/>
      <c r="F592" s="303"/>
      <c r="G592" s="303"/>
      <c r="H592" s="304"/>
      <c r="I592" s="94"/>
      <c r="J592" s="94"/>
      <c r="K592" s="16"/>
      <c r="L592" s="5"/>
      <c r="M592" s="5"/>
    </row>
    <row r="593" spans="1:13" ht="18.75" customHeight="1">
      <c r="A593" s="29">
        <v>2274</v>
      </c>
      <c r="B593" s="254" t="s">
        <v>7</v>
      </c>
      <c r="C593" s="254"/>
      <c r="D593" s="254"/>
      <c r="E593" s="254"/>
      <c r="F593" s="254"/>
      <c r="G593" s="254"/>
      <c r="H593" s="254"/>
      <c r="I593" s="67"/>
      <c r="J593" s="33"/>
      <c r="K593" s="16"/>
      <c r="L593" s="5"/>
      <c r="M593" s="5"/>
    </row>
    <row r="594" spans="1:13" ht="18.75">
      <c r="A594" s="29"/>
      <c r="B594" s="255" t="s">
        <v>637</v>
      </c>
      <c r="C594" s="255"/>
      <c r="D594" s="255"/>
      <c r="E594" s="255"/>
      <c r="F594" s="255"/>
      <c r="G594" s="255"/>
      <c r="H594" s="255"/>
      <c r="I594" s="310">
        <v>7507086</v>
      </c>
      <c r="J594" s="310"/>
      <c r="K594" s="31">
        <f>I594</f>
        <v>7507086</v>
      </c>
      <c r="L594" s="5"/>
      <c r="M594" s="32"/>
    </row>
    <row r="595" spans="1:13" ht="18.75">
      <c r="A595" s="311">
        <v>2275</v>
      </c>
      <c r="B595" s="254" t="s">
        <v>8</v>
      </c>
      <c r="C595" s="254"/>
      <c r="D595" s="254"/>
      <c r="E595" s="254"/>
      <c r="F595" s="254"/>
      <c r="G595" s="254"/>
      <c r="H595" s="254"/>
      <c r="I595" s="299">
        <f>I596+I597+I598+I599</f>
        <v>1459691</v>
      </c>
      <c r="J595" s="299"/>
      <c r="K595" s="16">
        <f>I595</f>
        <v>1459691</v>
      </c>
      <c r="L595" s="5"/>
      <c r="M595" s="5"/>
    </row>
    <row r="596" spans="1:13" ht="18.75">
      <c r="A596" s="312"/>
      <c r="B596" s="255" t="s">
        <v>638</v>
      </c>
      <c r="C596" s="255"/>
      <c r="D596" s="255"/>
      <c r="E596" s="255"/>
      <c r="F596" s="255"/>
      <c r="G596" s="255"/>
      <c r="H596" s="255"/>
      <c r="I596" s="299">
        <v>1388660</v>
      </c>
      <c r="J596" s="299"/>
      <c r="K596" s="31"/>
      <c r="L596" s="5"/>
      <c r="M596" s="32"/>
    </row>
    <row r="597" spans="1:13" ht="18.75">
      <c r="A597" s="312"/>
      <c r="B597" s="255" t="s">
        <v>639</v>
      </c>
      <c r="C597" s="255"/>
      <c r="D597" s="255"/>
      <c r="E597" s="255"/>
      <c r="F597" s="255"/>
      <c r="G597" s="255"/>
      <c r="H597" s="255"/>
      <c r="I597" s="300">
        <v>31392</v>
      </c>
      <c r="J597" s="300"/>
      <c r="K597" s="16"/>
      <c r="L597" s="5"/>
      <c r="M597" s="5"/>
    </row>
    <row r="598" spans="1:13" ht="21" customHeight="1">
      <c r="A598" s="312"/>
      <c r="B598" s="179" t="s">
        <v>599</v>
      </c>
      <c r="C598" s="301"/>
      <c r="D598" s="301"/>
      <c r="E598" s="301"/>
      <c r="F598" s="301"/>
      <c r="G598" s="301"/>
      <c r="H598" s="180"/>
      <c r="I598" s="56">
        <v>14892</v>
      </c>
      <c r="J598" s="59"/>
      <c r="K598" s="21"/>
      <c r="L598" s="5"/>
      <c r="M598" s="5"/>
    </row>
    <row r="599" spans="1:13" ht="21" customHeight="1">
      <c r="A599" s="313"/>
      <c r="B599" s="179" t="s">
        <v>600</v>
      </c>
      <c r="C599" s="301"/>
      <c r="D599" s="301"/>
      <c r="E599" s="301"/>
      <c r="F599" s="301"/>
      <c r="G599" s="301"/>
      <c r="H599" s="180"/>
      <c r="I599" s="56">
        <v>24747</v>
      </c>
      <c r="J599" s="59"/>
      <c r="K599" s="21"/>
      <c r="L599" s="5"/>
      <c r="M599" s="5"/>
    </row>
    <row r="600" spans="1:13" ht="19.5" thickBot="1">
      <c r="A600" s="71">
        <v>2800</v>
      </c>
      <c r="B600" s="305" t="s">
        <v>69</v>
      </c>
      <c r="C600" s="305"/>
      <c r="D600" s="305"/>
      <c r="E600" s="305"/>
      <c r="F600" s="305"/>
      <c r="G600" s="305"/>
      <c r="H600" s="305"/>
      <c r="I600" s="299">
        <v>205000</v>
      </c>
      <c r="J600" s="299"/>
      <c r="K600" s="16">
        <f>I600</f>
        <v>205000</v>
      </c>
      <c r="L600" s="5"/>
      <c r="M600" s="5"/>
    </row>
    <row r="601" spans="1:13" ht="13.5" customHeight="1" hidden="1">
      <c r="A601" s="90"/>
      <c r="B601" s="306"/>
      <c r="C601" s="306"/>
      <c r="D601" s="306"/>
      <c r="E601" s="306"/>
      <c r="F601" s="306"/>
      <c r="G601" s="306"/>
      <c r="H601" s="306"/>
      <c r="I601" s="89"/>
      <c r="J601" s="27"/>
      <c r="K601" s="88"/>
      <c r="L601" s="5"/>
      <c r="M601" s="30"/>
    </row>
    <row r="602" spans="1:15" ht="18" customHeight="1" thickBot="1">
      <c r="A602" s="307" t="s">
        <v>648</v>
      </c>
      <c r="B602" s="308"/>
      <c r="C602" s="308"/>
      <c r="D602" s="308"/>
      <c r="E602" s="308"/>
      <c r="F602" s="308"/>
      <c r="G602" s="308"/>
      <c r="H602" s="308"/>
      <c r="I602" s="309"/>
      <c r="J602" s="85"/>
      <c r="K602" s="86">
        <f>I600+I570+I569+I568+K38+K36+K10+K464</f>
        <v>72157987</v>
      </c>
      <c r="O602" s="92"/>
    </row>
    <row r="603" spans="1:11" ht="30" customHeight="1">
      <c r="A603" s="68" t="s">
        <v>163</v>
      </c>
      <c r="I603" s="68"/>
      <c r="J603" s="68"/>
      <c r="K603" s="68"/>
    </row>
    <row r="604" ht="15.75">
      <c r="K604" s="68"/>
    </row>
    <row r="605" ht="15.75">
      <c r="K605" s="68"/>
    </row>
    <row r="606" ht="15.75">
      <c r="K606" s="68"/>
    </row>
    <row r="607" ht="15.75">
      <c r="K607" s="68"/>
    </row>
    <row r="608" ht="15.75">
      <c r="K608" s="68"/>
    </row>
    <row r="609" ht="15.75">
      <c r="K609" s="68"/>
    </row>
  </sheetData>
  <sheetProtection/>
  <mergeCells count="1394">
    <mergeCell ref="B599:H599"/>
    <mergeCell ref="B600:H600"/>
    <mergeCell ref="I600:J600"/>
    <mergeCell ref="B601:H601"/>
    <mergeCell ref="A602:I602"/>
    <mergeCell ref="B594:H594"/>
    <mergeCell ref="I594:J594"/>
    <mergeCell ref="A595:A599"/>
    <mergeCell ref="B595:H595"/>
    <mergeCell ref="I595:J595"/>
    <mergeCell ref="B596:H596"/>
    <mergeCell ref="I596:J596"/>
    <mergeCell ref="B597:H597"/>
    <mergeCell ref="I597:J597"/>
    <mergeCell ref="B598:H598"/>
    <mergeCell ref="B590:H590"/>
    <mergeCell ref="I590:J590"/>
    <mergeCell ref="B591:H591"/>
    <mergeCell ref="I591:J591"/>
    <mergeCell ref="B592:H592"/>
    <mergeCell ref="B593:H593"/>
    <mergeCell ref="B586:H586"/>
    <mergeCell ref="I586:J586"/>
    <mergeCell ref="B587:H587"/>
    <mergeCell ref="I587:J587"/>
    <mergeCell ref="B588:H588"/>
    <mergeCell ref="B589:H589"/>
    <mergeCell ref="I589:J589"/>
    <mergeCell ref="B583:H583"/>
    <mergeCell ref="I583:J583"/>
    <mergeCell ref="B584:H584"/>
    <mergeCell ref="I584:J584"/>
    <mergeCell ref="B585:H585"/>
    <mergeCell ref="I585:J585"/>
    <mergeCell ref="B578:H578"/>
    <mergeCell ref="B579:H579"/>
    <mergeCell ref="B580:H580"/>
    <mergeCell ref="B581:H581"/>
    <mergeCell ref="B582:H582"/>
    <mergeCell ref="I582:J582"/>
    <mergeCell ref="I574:J574"/>
    <mergeCell ref="B575:H575"/>
    <mergeCell ref="I575:J575"/>
    <mergeCell ref="B576:H576"/>
    <mergeCell ref="I576:J576"/>
    <mergeCell ref="B577:H577"/>
    <mergeCell ref="I577:J577"/>
    <mergeCell ref="B570:H570"/>
    <mergeCell ref="I570:J570"/>
    <mergeCell ref="A571:A585"/>
    <mergeCell ref="B571:H571"/>
    <mergeCell ref="I571:J571"/>
    <mergeCell ref="B572:H572"/>
    <mergeCell ref="I572:J572"/>
    <mergeCell ref="B573:H573"/>
    <mergeCell ref="I573:J573"/>
    <mergeCell ref="B574:H574"/>
    <mergeCell ref="B564:H564"/>
    <mergeCell ref="B565:H565"/>
    <mergeCell ref="B566:H566"/>
    <mergeCell ref="B567:H567"/>
    <mergeCell ref="B568:H568"/>
    <mergeCell ref="B569:H569"/>
    <mergeCell ref="B558:H558"/>
    <mergeCell ref="B559:H559"/>
    <mergeCell ref="B560:H560"/>
    <mergeCell ref="B561:H561"/>
    <mergeCell ref="B562:H562"/>
    <mergeCell ref="B563:H563"/>
    <mergeCell ref="B552:H552"/>
    <mergeCell ref="B553:H553"/>
    <mergeCell ref="B554:H554"/>
    <mergeCell ref="B555:H555"/>
    <mergeCell ref="B556:H556"/>
    <mergeCell ref="B557:H557"/>
    <mergeCell ref="B546:H546"/>
    <mergeCell ref="B547:H547"/>
    <mergeCell ref="B548:H548"/>
    <mergeCell ref="B549:H549"/>
    <mergeCell ref="B550:H550"/>
    <mergeCell ref="B551:H551"/>
    <mergeCell ref="B540:H540"/>
    <mergeCell ref="B541:H541"/>
    <mergeCell ref="B542:H542"/>
    <mergeCell ref="B543:H543"/>
    <mergeCell ref="B544:H544"/>
    <mergeCell ref="B545:H545"/>
    <mergeCell ref="B537:H537"/>
    <mergeCell ref="I537:J537"/>
    <mergeCell ref="B538:H538"/>
    <mergeCell ref="I538:J538"/>
    <mergeCell ref="B539:H539"/>
    <mergeCell ref="I539:J539"/>
    <mergeCell ref="B533:H533"/>
    <mergeCell ref="I533:J533"/>
    <mergeCell ref="B534:H534"/>
    <mergeCell ref="I534:J534"/>
    <mergeCell ref="B535:H535"/>
    <mergeCell ref="B536:H536"/>
    <mergeCell ref="I536:J536"/>
    <mergeCell ref="B530:H530"/>
    <mergeCell ref="I530:J530"/>
    <mergeCell ref="B531:H531"/>
    <mergeCell ref="I531:J531"/>
    <mergeCell ref="B532:H532"/>
    <mergeCell ref="I532:J532"/>
    <mergeCell ref="B527:H527"/>
    <mergeCell ref="I527:J527"/>
    <mergeCell ref="B528:H528"/>
    <mergeCell ref="I528:J528"/>
    <mergeCell ref="B529:H529"/>
    <mergeCell ref="I529:J529"/>
    <mergeCell ref="B523:H523"/>
    <mergeCell ref="I523:J523"/>
    <mergeCell ref="B524:H524"/>
    <mergeCell ref="B525:H525"/>
    <mergeCell ref="I525:J525"/>
    <mergeCell ref="B526:H526"/>
    <mergeCell ref="I526:J526"/>
    <mergeCell ref="K519:K521"/>
    <mergeCell ref="B520:H520"/>
    <mergeCell ref="M520:M521"/>
    <mergeCell ref="B521:H521"/>
    <mergeCell ref="I521:J521"/>
    <mergeCell ref="B522:H522"/>
    <mergeCell ref="I522:J522"/>
    <mergeCell ref="B516:H516"/>
    <mergeCell ref="I516:J516"/>
    <mergeCell ref="B517:H517"/>
    <mergeCell ref="I517:J517"/>
    <mergeCell ref="B518:H518"/>
    <mergeCell ref="B519:H519"/>
    <mergeCell ref="I519:J520"/>
    <mergeCell ref="B513:H513"/>
    <mergeCell ref="I513:J513"/>
    <mergeCell ref="B514:H514"/>
    <mergeCell ref="I514:J514"/>
    <mergeCell ref="B515:H515"/>
    <mergeCell ref="I515:J515"/>
    <mergeCell ref="B509:H509"/>
    <mergeCell ref="B510:H510"/>
    <mergeCell ref="I510:J510"/>
    <mergeCell ref="B511:H511"/>
    <mergeCell ref="I511:J511"/>
    <mergeCell ref="B512:H512"/>
    <mergeCell ref="I512:J512"/>
    <mergeCell ref="B503:H503"/>
    <mergeCell ref="B504:H504"/>
    <mergeCell ref="B505:H505"/>
    <mergeCell ref="B506:H506"/>
    <mergeCell ref="B507:H507"/>
    <mergeCell ref="B508:H508"/>
    <mergeCell ref="B499:H499"/>
    <mergeCell ref="I499:J499"/>
    <mergeCell ref="B500:H500"/>
    <mergeCell ref="I500:J500"/>
    <mergeCell ref="B501:H501"/>
    <mergeCell ref="B502:H502"/>
    <mergeCell ref="I502:J502"/>
    <mergeCell ref="B495:H495"/>
    <mergeCell ref="I495:J495"/>
    <mergeCell ref="B496:H496"/>
    <mergeCell ref="B497:H497"/>
    <mergeCell ref="I497:J497"/>
    <mergeCell ref="B498:H498"/>
    <mergeCell ref="B492:H492"/>
    <mergeCell ref="I492:J492"/>
    <mergeCell ref="B493:H493"/>
    <mergeCell ref="I493:J493"/>
    <mergeCell ref="B494:H494"/>
    <mergeCell ref="I494:J494"/>
    <mergeCell ref="B488:H488"/>
    <mergeCell ref="I488:J488"/>
    <mergeCell ref="B489:H489"/>
    <mergeCell ref="B490:H490"/>
    <mergeCell ref="B491:H491"/>
    <mergeCell ref="I491:J491"/>
    <mergeCell ref="B484:H484"/>
    <mergeCell ref="I484:J484"/>
    <mergeCell ref="B485:H485"/>
    <mergeCell ref="B486:H486"/>
    <mergeCell ref="I486:J486"/>
    <mergeCell ref="B487:H487"/>
    <mergeCell ref="B481:H481"/>
    <mergeCell ref="I481:J481"/>
    <mergeCell ref="B482:H482"/>
    <mergeCell ref="I482:J482"/>
    <mergeCell ref="B483:H483"/>
    <mergeCell ref="I483:J483"/>
    <mergeCell ref="B478:H478"/>
    <mergeCell ref="I478:J478"/>
    <mergeCell ref="B479:H479"/>
    <mergeCell ref="I479:J479"/>
    <mergeCell ref="B480:H480"/>
    <mergeCell ref="I480:J480"/>
    <mergeCell ref="B475:H475"/>
    <mergeCell ref="I475:J475"/>
    <mergeCell ref="B476:H476"/>
    <mergeCell ref="I476:J476"/>
    <mergeCell ref="B477:H477"/>
    <mergeCell ref="I477:J477"/>
    <mergeCell ref="B472:H472"/>
    <mergeCell ref="I472:J472"/>
    <mergeCell ref="B473:H473"/>
    <mergeCell ref="I473:J473"/>
    <mergeCell ref="B474:H474"/>
    <mergeCell ref="I474:J474"/>
    <mergeCell ref="I467:J467"/>
    <mergeCell ref="B468:H468"/>
    <mergeCell ref="I468:J468"/>
    <mergeCell ref="B469:H469"/>
    <mergeCell ref="I469:J469"/>
    <mergeCell ref="A470:A568"/>
    <mergeCell ref="B470:H470"/>
    <mergeCell ref="I470:J470"/>
    <mergeCell ref="B471:H471"/>
    <mergeCell ref="I471:J471"/>
    <mergeCell ref="B461:H461"/>
    <mergeCell ref="B462:H462"/>
    <mergeCell ref="B463:H463"/>
    <mergeCell ref="B464:J464"/>
    <mergeCell ref="A465:A469"/>
    <mergeCell ref="B465:H465"/>
    <mergeCell ref="I465:J465"/>
    <mergeCell ref="B466:H466"/>
    <mergeCell ref="I466:J466"/>
    <mergeCell ref="B467:H467"/>
    <mergeCell ref="I455:J455"/>
    <mergeCell ref="B456:H456"/>
    <mergeCell ref="B457:H457"/>
    <mergeCell ref="B458:H458"/>
    <mergeCell ref="B459:H459"/>
    <mergeCell ref="B460:H460"/>
    <mergeCell ref="B450:H450"/>
    <mergeCell ref="B451:H451"/>
    <mergeCell ref="B452:H452"/>
    <mergeCell ref="B453:H453"/>
    <mergeCell ref="B454:H454"/>
    <mergeCell ref="B455:H455"/>
    <mergeCell ref="B444:H444"/>
    <mergeCell ref="B445:H445"/>
    <mergeCell ref="B446:H446"/>
    <mergeCell ref="B447:H447"/>
    <mergeCell ref="B448:H448"/>
    <mergeCell ref="B449:H449"/>
    <mergeCell ref="B438:H438"/>
    <mergeCell ref="B439:H439"/>
    <mergeCell ref="B440:H440"/>
    <mergeCell ref="B441:H441"/>
    <mergeCell ref="B442:H442"/>
    <mergeCell ref="B443:H443"/>
    <mergeCell ref="B433:H433"/>
    <mergeCell ref="I433:J433"/>
    <mergeCell ref="B434:H434"/>
    <mergeCell ref="B435:H435"/>
    <mergeCell ref="B436:H436"/>
    <mergeCell ref="B437:H437"/>
    <mergeCell ref="B430:H430"/>
    <mergeCell ref="I430:J430"/>
    <mergeCell ref="B431:H431"/>
    <mergeCell ref="I431:J431"/>
    <mergeCell ref="B432:H432"/>
    <mergeCell ref="I432:J432"/>
    <mergeCell ref="B427:H427"/>
    <mergeCell ref="I427:J427"/>
    <mergeCell ref="B428:H428"/>
    <mergeCell ref="I428:J428"/>
    <mergeCell ref="B429:H429"/>
    <mergeCell ref="I429:J429"/>
    <mergeCell ref="B424:G424"/>
    <mergeCell ref="H424:J424"/>
    <mergeCell ref="B425:H425"/>
    <mergeCell ref="I425:J425"/>
    <mergeCell ref="B426:H426"/>
    <mergeCell ref="I426:J426"/>
    <mergeCell ref="B422:C422"/>
    <mergeCell ref="D422:E422"/>
    <mergeCell ref="H422:J422"/>
    <mergeCell ref="B423:C423"/>
    <mergeCell ref="D423:E423"/>
    <mergeCell ref="H423:J423"/>
    <mergeCell ref="B420:C420"/>
    <mergeCell ref="D420:E420"/>
    <mergeCell ref="H420:J420"/>
    <mergeCell ref="B421:C421"/>
    <mergeCell ref="D421:E421"/>
    <mergeCell ref="H421:J421"/>
    <mergeCell ref="B418:C418"/>
    <mergeCell ref="D418:E418"/>
    <mergeCell ref="H418:J418"/>
    <mergeCell ref="B419:C419"/>
    <mergeCell ref="D419:E419"/>
    <mergeCell ref="H419:J419"/>
    <mergeCell ref="B416:C416"/>
    <mergeCell ref="D416:E416"/>
    <mergeCell ref="H416:J416"/>
    <mergeCell ref="B417:C417"/>
    <mergeCell ref="D417:E417"/>
    <mergeCell ref="H417:J417"/>
    <mergeCell ref="B414:C414"/>
    <mergeCell ref="D414:E414"/>
    <mergeCell ref="H414:J414"/>
    <mergeCell ref="B415:C415"/>
    <mergeCell ref="D415:E415"/>
    <mergeCell ref="H415:J415"/>
    <mergeCell ref="B412:C412"/>
    <mergeCell ref="D412:E412"/>
    <mergeCell ref="H412:J412"/>
    <mergeCell ref="B413:C413"/>
    <mergeCell ref="D413:E413"/>
    <mergeCell ref="H413:J413"/>
    <mergeCell ref="B410:C410"/>
    <mergeCell ref="D410:E410"/>
    <mergeCell ref="H410:J410"/>
    <mergeCell ref="B411:C411"/>
    <mergeCell ref="D411:E411"/>
    <mergeCell ref="H411:J411"/>
    <mergeCell ref="B408:C408"/>
    <mergeCell ref="D408:E408"/>
    <mergeCell ref="H408:J408"/>
    <mergeCell ref="B409:C409"/>
    <mergeCell ref="D409:E409"/>
    <mergeCell ref="H409:J409"/>
    <mergeCell ref="B406:C406"/>
    <mergeCell ref="D406:E406"/>
    <mergeCell ref="H406:J406"/>
    <mergeCell ref="B407:C407"/>
    <mergeCell ref="D407:E407"/>
    <mergeCell ref="H407:J407"/>
    <mergeCell ref="B404:C404"/>
    <mergeCell ref="D404:E404"/>
    <mergeCell ref="H404:J404"/>
    <mergeCell ref="B405:C405"/>
    <mergeCell ref="D405:E405"/>
    <mergeCell ref="H405:J405"/>
    <mergeCell ref="B402:C402"/>
    <mergeCell ref="D402:E402"/>
    <mergeCell ref="H402:J402"/>
    <mergeCell ref="B403:C403"/>
    <mergeCell ref="D403:E403"/>
    <mergeCell ref="H403:J403"/>
    <mergeCell ref="B400:C400"/>
    <mergeCell ref="D400:E400"/>
    <mergeCell ref="H400:J400"/>
    <mergeCell ref="B401:C401"/>
    <mergeCell ref="D401:E401"/>
    <mergeCell ref="H401:J401"/>
    <mergeCell ref="B398:C398"/>
    <mergeCell ref="D398:E398"/>
    <mergeCell ref="H398:I398"/>
    <mergeCell ref="B399:C399"/>
    <mergeCell ref="D399:E399"/>
    <mergeCell ref="H399:J399"/>
    <mergeCell ref="B396:C396"/>
    <mergeCell ref="D396:E396"/>
    <mergeCell ref="H396:J396"/>
    <mergeCell ref="B397:C397"/>
    <mergeCell ref="D397:E397"/>
    <mergeCell ref="H397:J397"/>
    <mergeCell ref="B394:C394"/>
    <mergeCell ref="D394:E394"/>
    <mergeCell ref="H394:J394"/>
    <mergeCell ref="B395:C395"/>
    <mergeCell ref="D395:E395"/>
    <mergeCell ref="H395:J395"/>
    <mergeCell ref="B392:C392"/>
    <mergeCell ref="D392:E392"/>
    <mergeCell ref="H392:J392"/>
    <mergeCell ref="B393:C393"/>
    <mergeCell ref="D393:E393"/>
    <mergeCell ref="H393:J393"/>
    <mergeCell ref="B390:C390"/>
    <mergeCell ref="D390:E390"/>
    <mergeCell ref="H390:J390"/>
    <mergeCell ref="B391:C391"/>
    <mergeCell ref="D391:E391"/>
    <mergeCell ref="H391:J391"/>
    <mergeCell ref="B388:C388"/>
    <mergeCell ref="D388:E388"/>
    <mergeCell ref="H388:J388"/>
    <mergeCell ref="B389:C389"/>
    <mergeCell ref="D389:E389"/>
    <mergeCell ref="H389:J389"/>
    <mergeCell ref="B386:C386"/>
    <mergeCell ref="D386:E386"/>
    <mergeCell ref="H386:J386"/>
    <mergeCell ref="B387:C387"/>
    <mergeCell ref="D387:E387"/>
    <mergeCell ref="H387:J387"/>
    <mergeCell ref="B384:C384"/>
    <mergeCell ref="D384:E384"/>
    <mergeCell ref="H384:J384"/>
    <mergeCell ref="B385:C385"/>
    <mergeCell ref="D385:E385"/>
    <mergeCell ref="H385:J385"/>
    <mergeCell ref="B382:C382"/>
    <mergeCell ref="D382:E382"/>
    <mergeCell ref="H382:J382"/>
    <mergeCell ref="B383:C383"/>
    <mergeCell ref="D383:E383"/>
    <mergeCell ref="H383:J383"/>
    <mergeCell ref="B380:C380"/>
    <mergeCell ref="D380:E380"/>
    <mergeCell ref="H380:J380"/>
    <mergeCell ref="B381:C381"/>
    <mergeCell ref="D381:E381"/>
    <mergeCell ref="H381:J381"/>
    <mergeCell ref="B378:C378"/>
    <mergeCell ref="D378:E378"/>
    <mergeCell ref="H378:J378"/>
    <mergeCell ref="B379:C379"/>
    <mergeCell ref="D379:E379"/>
    <mergeCell ref="H379:J379"/>
    <mergeCell ref="B376:C376"/>
    <mergeCell ref="D376:E376"/>
    <mergeCell ref="H376:J376"/>
    <mergeCell ref="B377:C377"/>
    <mergeCell ref="D377:E377"/>
    <mergeCell ref="H377:J377"/>
    <mergeCell ref="B374:C374"/>
    <mergeCell ref="D374:E374"/>
    <mergeCell ref="H374:J374"/>
    <mergeCell ref="B375:C375"/>
    <mergeCell ref="D375:E375"/>
    <mergeCell ref="H375:J375"/>
    <mergeCell ref="B372:C372"/>
    <mergeCell ref="D372:E372"/>
    <mergeCell ref="H372:J372"/>
    <mergeCell ref="B373:C373"/>
    <mergeCell ref="D373:E373"/>
    <mergeCell ref="H373:J373"/>
    <mergeCell ref="B369:J369"/>
    <mergeCell ref="B370:C370"/>
    <mergeCell ref="D370:E370"/>
    <mergeCell ref="H370:J370"/>
    <mergeCell ref="B371:C371"/>
    <mergeCell ref="D371:E371"/>
    <mergeCell ref="H371:J371"/>
    <mergeCell ref="B366:H366"/>
    <mergeCell ref="I366:J366"/>
    <mergeCell ref="B367:H367"/>
    <mergeCell ref="I367:J367"/>
    <mergeCell ref="B368:H368"/>
    <mergeCell ref="I368:J368"/>
    <mergeCell ref="B363:H363"/>
    <mergeCell ref="I363:J363"/>
    <mergeCell ref="B364:H364"/>
    <mergeCell ref="I364:J364"/>
    <mergeCell ref="B365:H365"/>
    <mergeCell ref="I365:J365"/>
    <mergeCell ref="B357:I357"/>
    <mergeCell ref="B358:H358"/>
    <mergeCell ref="B359:H359"/>
    <mergeCell ref="B360:H360"/>
    <mergeCell ref="I360:J360"/>
    <mergeCell ref="B361:H362"/>
    <mergeCell ref="I361:J362"/>
    <mergeCell ref="B353:F353"/>
    <mergeCell ref="I353:J353"/>
    <mergeCell ref="B354:F354"/>
    <mergeCell ref="B355:F355"/>
    <mergeCell ref="I355:J355"/>
    <mergeCell ref="B356:H356"/>
    <mergeCell ref="I356:J356"/>
    <mergeCell ref="B348:J348"/>
    <mergeCell ref="B349:I349"/>
    <mergeCell ref="B350:I350"/>
    <mergeCell ref="B351:F351"/>
    <mergeCell ref="I351:J351"/>
    <mergeCell ref="B352:F352"/>
    <mergeCell ref="I352:J352"/>
    <mergeCell ref="B344:F344"/>
    <mergeCell ref="I344:J344"/>
    <mergeCell ref="B345:F345"/>
    <mergeCell ref="I345:J345"/>
    <mergeCell ref="B346:F346"/>
    <mergeCell ref="B347:H347"/>
    <mergeCell ref="I347:J347"/>
    <mergeCell ref="B341:F341"/>
    <mergeCell ref="I341:J341"/>
    <mergeCell ref="B342:F342"/>
    <mergeCell ref="I342:J342"/>
    <mergeCell ref="B343:F343"/>
    <mergeCell ref="I343:J343"/>
    <mergeCell ref="B338:F338"/>
    <mergeCell ref="I338:J338"/>
    <mergeCell ref="B339:F339"/>
    <mergeCell ref="I339:J339"/>
    <mergeCell ref="B340:F340"/>
    <mergeCell ref="I340:J340"/>
    <mergeCell ref="B335:F335"/>
    <mergeCell ref="I335:J335"/>
    <mergeCell ref="B336:F336"/>
    <mergeCell ref="I336:J336"/>
    <mergeCell ref="B337:F337"/>
    <mergeCell ref="I337:J337"/>
    <mergeCell ref="B332:F332"/>
    <mergeCell ref="I332:J332"/>
    <mergeCell ref="B333:F333"/>
    <mergeCell ref="I333:J333"/>
    <mergeCell ref="B334:F334"/>
    <mergeCell ref="I334:J334"/>
    <mergeCell ref="B328:J328"/>
    <mergeCell ref="B329:F329"/>
    <mergeCell ref="I329:J329"/>
    <mergeCell ref="B330:F330"/>
    <mergeCell ref="I330:J330"/>
    <mergeCell ref="B331:F331"/>
    <mergeCell ref="I331:J331"/>
    <mergeCell ref="B324:H324"/>
    <mergeCell ref="I324:J324"/>
    <mergeCell ref="B325:H325"/>
    <mergeCell ref="B326:H326"/>
    <mergeCell ref="I326:J326"/>
    <mergeCell ref="B327:H327"/>
    <mergeCell ref="I327:J327"/>
    <mergeCell ref="B321:C321"/>
    <mergeCell ref="D321:E321"/>
    <mergeCell ref="H321:J321"/>
    <mergeCell ref="B322:J322"/>
    <mergeCell ref="B323:H323"/>
    <mergeCell ref="I323:J323"/>
    <mergeCell ref="B319:C319"/>
    <mergeCell ref="D319:E319"/>
    <mergeCell ref="H319:J319"/>
    <mergeCell ref="B320:C320"/>
    <mergeCell ref="D320:E320"/>
    <mergeCell ref="H320:J320"/>
    <mergeCell ref="B317:C317"/>
    <mergeCell ref="D317:E317"/>
    <mergeCell ref="H317:J317"/>
    <mergeCell ref="B318:C318"/>
    <mergeCell ref="D318:E318"/>
    <mergeCell ref="H318:J318"/>
    <mergeCell ref="B315:C315"/>
    <mergeCell ref="D315:E315"/>
    <mergeCell ref="H315:J315"/>
    <mergeCell ref="B316:C316"/>
    <mergeCell ref="D316:E316"/>
    <mergeCell ref="H316:J316"/>
    <mergeCell ref="B313:C313"/>
    <mergeCell ref="D313:E313"/>
    <mergeCell ref="H313:J313"/>
    <mergeCell ref="B314:C314"/>
    <mergeCell ref="D314:E314"/>
    <mergeCell ref="H314:J314"/>
    <mergeCell ref="B311:C311"/>
    <mergeCell ref="D311:E311"/>
    <mergeCell ref="H311:J311"/>
    <mergeCell ref="B312:C312"/>
    <mergeCell ref="D312:E312"/>
    <mergeCell ref="H312:J312"/>
    <mergeCell ref="B309:C309"/>
    <mergeCell ref="D309:E309"/>
    <mergeCell ref="H309:I309"/>
    <mergeCell ref="B310:C310"/>
    <mergeCell ref="D310:E310"/>
    <mergeCell ref="H310:J310"/>
    <mergeCell ref="B307:C307"/>
    <mergeCell ref="D307:E307"/>
    <mergeCell ref="H307:J307"/>
    <mergeCell ref="B308:C308"/>
    <mergeCell ref="D308:E308"/>
    <mergeCell ref="H308:I308"/>
    <mergeCell ref="B305:C305"/>
    <mergeCell ref="D305:E305"/>
    <mergeCell ref="H305:J305"/>
    <mergeCell ref="B306:C306"/>
    <mergeCell ref="D306:E306"/>
    <mergeCell ref="H306:J306"/>
    <mergeCell ref="B303:C303"/>
    <mergeCell ref="D303:E303"/>
    <mergeCell ref="H303:J303"/>
    <mergeCell ref="B304:C304"/>
    <mergeCell ref="D304:E304"/>
    <mergeCell ref="H304:J304"/>
    <mergeCell ref="B301:C301"/>
    <mergeCell ref="D301:E301"/>
    <mergeCell ref="H301:J301"/>
    <mergeCell ref="B302:C302"/>
    <mergeCell ref="D302:E302"/>
    <mergeCell ref="H302:J302"/>
    <mergeCell ref="B299:C299"/>
    <mergeCell ref="D299:E299"/>
    <mergeCell ref="H299:J299"/>
    <mergeCell ref="B300:C300"/>
    <mergeCell ref="D300:E300"/>
    <mergeCell ref="H300:J300"/>
    <mergeCell ref="B297:C297"/>
    <mergeCell ref="D297:E297"/>
    <mergeCell ref="H297:J297"/>
    <mergeCell ref="B298:C298"/>
    <mergeCell ref="D298:E298"/>
    <mergeCell ref="H298:I298"/>
    <mergeCell ref="B295:C295"/>
    <mergeCell ref="D295:E295"/>
    <mergeCell ref="H295:J295"/>
    <mergeCell ref="B296:C296"/>
    <mergeCell ref="D296:E296"/>
    <mergeCell ref="H296:J296"/>
    <mergeCell ref="B292:J292"/>
    <mergeCell ref="B293:C293"/>
    <mergeCell ref="D293:E293"/>
    <mergeCell ref="H293:J293"/>
    <mergeCell ref="B294:C294"/>
    <mergeCell ref="D294:E294"/>
    <mergeCell ref="H294:J294"/>
    <mergeCell ref="B290:C290"/>
    <mergeCell ref="D290:E290"/>
    <mergeCell ref="H290:J290"/>
    <mergeCell ref="B291:C291"/>
    <mergeCell ref="D291:E291"/>
    <mergeCell ref="H291:J291"/>
    <mergeCell ref="B288:C288"/>
    <mergeCell ref="D288:E288"/>
    <mergeCell ref="H288:J288"/>
    <mergeCell ref="B289:C289"/>
    <mergeCell ref="D289:E289"/>
    <mergeCell ref="H289:J289"/>
    <mergeCell ref="B286:C286"/>
    <mergeCell ref="D286:E286"/>
    <mergeCell ref="H286:J286"/>
    <mergeCell ref="B287:C287"/>
    <mergeCell ref="D287:E287"/>
    <mergeCell ref="H287:J287"/>
    <mergeCell ref="B284:C284"/>
    <mergeCell ref="D284:E284"/>
    <mergeCell ref="H284:I284"/>
    <mergeCell ref="B285:C285"/>
    <mergeCell ref="D285:E285"/>
    <mergeCell ref="H285:I285"/>
    <mergeCell ref="B282:C282"/>
    <mergeCell ref="D282:E282"/>
    <mergeCell ref="H282:J282"/>
    <mergeCell ref="B283:C283"/>
    <mergeCell ref="D283:E283"/>
    <mergeCell ref="H283:J283"/>
    <mergeCell ref="B280:C280"/>
    <mergeCell ref="D280:E280"/>
    <mergeCell ref="H280:J280"/>
    <mergeCell ref="B281:C281"/>
    <mergeCell ref="D281:E281"/>
    <mergeCell ref="H281:J281"/>
    <mergeCell ref="B278:C278"/>
    <mergeCell ref="D278:E278"/>
    <mergeCell ref="H278:I278"/>
    <mergeCell ref="B279:C279"/>
    <mergeCell ref="D279:E279"/>
    <mergeCell ref="H279:J279"/>
    <mergeCell ref="B276:C276"/>
    <mergeCell ref="D276:E276"/>
    <mergeCell ref="H276:J276"/>
    <mergeCell ref="B277:C277"/>
    <mergeCell ref="D277:E277"/>
    <mergeCell ref="H277:J277"/>
    <mergeCell ref="B273:J273"/>
    <mergeCell ref="B274:C274"/>
    <mergeCell ref="D274:E274"/>
    <mergeCell ref="H274:J274"/>
    <mergeCell ref="B275:C275"/>
    <mergeCell ref="D275:E275"/>
    <mergeCell ref="H275:J275"/>
    <mergeCell ref="B271:C271"/>
    <mergeCell ref="D271:E271"/>
    <mergeCell ref="H271:J271"/>
    <mergeCell ref="B272:C272"/>
    <mergeCell ref="D272:E272"/>
    <mergeCell ref="H272:J272"/>
    <mergeCell ref="B269:C269"/>
    <mergeCell ref="D269:E269"/>
    <mergeCell ref="H269:J269"/>
    <mergeCell ref="B270:C270"/>
    <mergeCell ref="D270:E270"/>
    <mergeCell ref="H270:J270"/>
    <mergeCell ref="B267:C267"/>
    <mergeCell ref="D267:E267"/>
    <mergeCell ref="H267:J267"/>
    <mergeCell ref="B268:C268"/>
    <mergeCell ref="D268:E268"/>
    <mergeCell ref="H268:J268"/>
    <mergeCell ref="B265:C265"/>
    <mergeCell ref="D265:E265"/>
    <mergeCell ref="H265:J265"/>
    <mergeCell ref="B266:C266"/>
    <mergeCell ref="D266:E266"/>
    <mergeCell ref="H266:J266"/>
    <mergeCell ref="B263:C263"/>
    <mergeCell ref="D263:E263"/>
    <mergeCell ref="H263:J263"/>
    <mergeCell ref="B264:C264"/>
    <mergeCell ref="D264:E264"/>
    <mergeCell ref="H264:J264"/>
    <mergeCell ref="B261:C261"/>
    <mergeCell ref="D261:E261"/>
    <mergeCell ref="H261:J261"/>
    <mergeCell ref="B262:C262"/>
    <mergeCell ref="D262:E262"/>
    <mergeCell ref="H262:J262"/>
    <mergeCell ref="B259:C259"/>
    <mergeCell ref="D259:E259"/>
    <mergeCell ref="H259:J259"/>
    <mergeCell ref="B260:C260"/>
    <mergeCell ref="D260:E260"/>
    <mergeCell ref="H260:J260"/>
    <mergeCell ref="B257:C257"/>
    <mergeCell ref="D257:E257"/>
    <mergeCell ref="H257:J257"/>
    <mergeCell ref="B258:C258"/>
    <mergeCell ref="D258:E258"/>
    <mergeCell ref="H258:J258"/>
    <mergeCell ref="B255:C255"/>
    <mergeCell ref="D255:E255"/>
    <mergeCell ref="H255:J255"/>
    <mergeCell ref="B256:C256"/>
    <mergeCell ref="D256:E256"/>
    <mergeCell ref="H256:J256"/>
    <mergeCell ref="B253:C253"/>
    <mergeCell ref="D253:E253"/>
    <mergeCell ref="H253:J253"/>
    <mergeCell ref="B254:C254"/>
    <mergeCell ref="D254:E254"/>
    <mergeCell ref="H254:J254"/>
    <mergeCell ref="B251:C251"/>
    <mergeCell ref="D251:E251"/>
    <mergeCell ref="H251:J251"/>
    <mergeCell ref="B252:C252"/>
    <mergeCell ref="D252:E252"/>
    <mergeCell ref="H252:J252"/>
    <mergeCell ref="B249:C249"/>
    <mergeCell ref="D249:E249"/>
    <mergeCell ref="H249:J249"/>
    <mergeCell ref="B250:C250"/>
    <mergeCell ref="D250:E250"/>
    <mergeCell ref="H250:J250"/>
    <mergeCell ref="B247:C247"/>
    <mergeCell ref="D247:E247"/>
    <mergeCell ref="H247:J247"/>
    <mergeCell ref="B248:C248"/>
    <mergeCell ref="D248:E248"/>
    <mergeCell ref="H248:J248"/>
    <mergeCell ref="B244:C244"/>
    <mergeCell ref="D244:E244"/>
    <mergeCell ref="H244:J244"/>
    <mergeCell ref="B245:J245"/>
    <mergeCell ref="B246:C246"/>
    <mergeCell ref="D246:E246"/>
    <mergeCell ref="H246:J246"/>
    <mergeCell ref="B242:C242"/>
    <mergeCell ref="D242:E242"/>
    <mergeCell ref="H242:J242"/>
    <mergeCell ref="B243:C243"/>
    <mergeCell ref="D243:E243"/>
    <mergeCell ref="H243:J243"/>
    <mergeCell ref="B240:C240"/>
    <mergeCell ref="D240:E240"/>
    <mergeCell ref="H240:J240"/>
    <mergeCell ref="B241:C241"/>
    <mergeCell ref="D241:E241"/>
    <mergeCell ref="H241:J241"/>
    <mergeCell ref="B238:C238"/>
    <mergeCell ref="D238:E238"/>
    <mergeCell ref="H238:J238"/>
    <mergeCell ref="B239:C239"/>
    <mergeCell ref="D239:E239"/>
    <mergeCell ref="H239:J239"/>
    <mergeCell ref="B236:C236"/>
    <mergeCell ref="D236:E236"/>
    <mergeCell ref="H236:J236"/>
    <mergeCell ref="B237:C237"/>
    <mergeCell ref="D237:E237"/>
    <mergeCell ref="H237:J237"/>
    <mergeCell ref="B234:C234"/>
    <mergeCell ref="D234:E234"/>
    <mergeCell ref="H234:J234"/>
    <mergeCell ref="B235:C235"/>
    <mergeCell ref="D235:E235"/>
    <mergeCell ref="H235:J235"/>
    <mergeCell ref="B232:C232"/>
    <mergeCell ref="D232:E232"/>
    <mergeCell ref="H232:J232"/>
    <mergeCell ref="B233:C233"/>
    <mergeCell ref="D233:E233"/>
    <mergeCell ref="H233:J233"/>
    <mergeCell ref="B230:C230"/>
    <mergeCell ref="D230:E230"/>
    <mergeCell ref="H230:J230"/>
    <mergeCell ref="B231:C231"/>
    <mergeCell ref="D231:E231"/>
    <mergeCell ref="H231:J231"/>
    <mergeCell ref="B228:C228"/>
    <mergeCell ref="D228:E228"/>
    <mergeCell ref="H228:J228"/>
    <mergeCell ref="B229:C229"/>
    <mergeCell ref="D229:E229"/>
    <mergeCell ref="H229:J229"/>
    <mergeCell ref="B226:C226"/>
    <mergeCell ref="D226:E226"/>
    <mergeCell ref="H226:J226"/>
    <mergeCell ref="B227:C227"/>
    <mergeCell ref="D227:E227"/>
    <mergeCell ref="H227:J227"/>
    <mergeCell ref="B224:C224"/>
    <mergeCell ref="D224:E224"/>
    <mergeCell ref="H224:J224"/>
    <mergeCell ref="B225:C225"/>
    <mergeCell ref="D225:E225"/>
    <mergeCell ref="H225:J225"/>
    <mergeCell ref="B222:C222"/>
    <mergeCell ref="D222:E222"/>
    <mergeCell ref="H222:J222"/>
    <mergeCell ref="B223:C223"/>
    <mergeCell ref="D223:E223"/>
    <mergeCell ref="H223:J223"/>
    <mergeCell ref="B220:C220"/>
    <mergeCell ref="D220:E220"/>
    <mergeCell ref="H220:J220"/>
    <mergeCell ref="B221:C221"/>
    <mergeCell ref="D221:E221"/>
    <mergeCell ref="H221:J221"/>
    <mergeCell ref="B218:C218"/>
    <mergeCell ref="D218:E218"/>
    <mergeCell ref="H218:J218"/>
    <mergeCell ref="B219:C219"/>
    <mergeCell ref="D219:E219"/>
    <mergeCell ref="H219:J219"/>
    <mergeCell ref="B216:C216"/>
    <mergeCell ref="D216:E216"/>
    <mergeCell ref="H216:J216"/>
    <mergeCell ref="B217:C217"/>
    <mergeCell ref="D217:E217"/>
    <mergeCell ref="H217:I217"/>
    <mergeCell ref="B214:C214"/>
    <mergeCell ref="D214:E214"/>
    <mergeCell ref="H214:J214"/>
    <mergeCell ref="B215:C215"/>
    <mergeCell ref="D215:E215"/>
    <mergeCell ref="H215:J215"/>
    <mergeCell ref="B212:C212"/>
    <mergeCell ref="D212:E212"/>
    <mergeCell ref="H212:J212"/>
    <mergeCell ref="B213:C213"/>
    <mergeCell ref="D213:E213"/>
    <mergeCell ref="H213:J213"/>
    <mergeCell ref="B210:C210"/>
    <mergeCell ref="D210:E210"/>
    <mergeCell ref="H210:J210"/>
    <mergeCell ref="B211:C211"/>
    <mergeCell ref="D211:E211"/>
    <mergeCell ref="H211:J211"/>
    <mergeCell ref="B208:C208"/>
    <mergeCell ref="D208:E208"/>
    <mergeCell ref="H208:J208"/>
    <mergeCell ref="B209:C209"/>
    <mergeCell ref="D209:E209"/>
    <mergeCell ref="H209:J209"/>
    <mergeCell ref="B206:C206"/>
    <mergeCell ref="D206:E206"/>
    <mergeCell ref="H206:J206"/>
    <mergeCell ref="B207:C207"/>
    <mergeCell ref="D207:E207"/>
    <mergeCell ref="H207:J207"/>
    <mergeCell ref="B204:C204"/>
    <mergeCell ref="D204:E204"/>
    <mergeCell ref="H204:J204"/>
    <mergeCell ref="B205:C205"/>
    <mergeCell ref="D205:E205"/>
    <mergeCell ref="H205:J205"/>
    <mergeCell ref="B202:C202"/>
    <mergeCell ref="D202:E202"/>
    <mergeCell ref="H202:J202"/>
    <mergeCell ref="B203:C203"/>
    <mergeCell ref="D203:E203"/>
    <mergeCell ref="H203:J203"/>
    <mergeCell ref="B200:C200"/>
    <mergeCell ref="D200:E200"/>
    <mergeCell ref="H200:J200"/>
    <mergeCell ref="B201:C201"/>
    <mergeCell ref="D201:E201"/>
    <mergeCell ref="H201:J201"/>
    <mergeCell ref="B197:J197"/>
    <mergeCell ref="B198:C198"/>
    <mergeCell ref="D198:E198"/>
    <mergeCell ref="H198:J198"/>
    <mergeCell ref="B199:C199"/>
    <mergeCell ref="D199:E199"/>
    <mergeCell ref="H199:J199"/>
    <mergeCell ref="B195:C195"/>
    <mergeCell ref="D195:E195"/>
    <mergeCell ref="H195:I195"/>
    <mergeCell ref="B196:C196"/>
    <mergeCell ref="D196:E196"/>
    <mergeCell ref="H196:J196"/>
    <mergeCell ref="B193:C193"/>
    <mergeCell ref="D193:E193"/>
    <mergeCell ref="H193:J193"/>
    <mergeCell ref="B194:C194"/>
    <mergeCell ref="D194:E194"/>
    <mergeCell ref="H194:J194"/>
    <mergeCell ref="B191:C191"/>
    <mergeCell ref="D191:E191"/>
    <mergeCell ref="H191:J191"/>
    <mergeCell ref="B192:C192"/>
    <mergeCell ref="D192:E192"/>
    <mergeCell ref="H192:J192"/>
    <mergeCell ref="B189:C189"/>
    <mergeCell ref="D189:E189"/>
    <mergeCell ref="H189:J189"/>
    <mergeCell ref="B190:C190"/>
    <mergeCell ref="D190:E190"/>
    <mergeCell ref="H190:I190"/>
    <mergeCell ref="B187:C187"/>
    <mergeCell ref="D187:E187"/>
    <mergeCell ref="H187:I187"/>
    <mergeCell ref="B188:C188"/>
    <mergeCell ref="D188:E188"/>
    <mergeCell ref="H188:I188"/>
    <mergeCell ref="B185:C185"/>
    <mergeCell ref="D185:E185"/>
    <mergeCell ref="H185:I185"/>
    <mergeCell ref="B186:C186"/>
    <mergeCell ref="D186:E186"/>
    <mergeCell ref="H186:J186"/>
    <mergeCell ref="B183:C183"/>
    <mergeCell ref="D183:E183"/>
    <mergeCell ref="H183:J183"/>
    <mergeCell ref="B184:C184"/>
    <mergeCell ref="D184:E184"/>
    <mergeCell ref="H184:J184"/>
    <mergeCell ref="B181:C181"/>
    <mergeCell ref="D181:E181"/>
    <mergeCell ref="H181:J181"/>
    <mergeCell ref="B182:C182"/>
    <mergeCell ref="D182:E182"/>
    <mergeCell ref="H182:J182"/>
    <mergeCell ref="B178:J178"/>
    <mergeCell ref="B179:C179"/>
    <mergeCell ref="D179:E179"/>
    <mergeCell ref="H179:J179"/>
    <mergeCell ref="B180:C180"/>
    <mergeCell ref="D180:E180"/>
    <mergeCell ref="H180:J180"/>
    <mergeCell ref="B176:C176"/>
    <mergeCell ref="D176:E176"/>
    <mergeCell ref="H176:J176"/>
    <mergeCell ref="B177:C177"/>
    <mergeCell ref="D177:E177"/>
    <mergeCell ref="H177:I177"/>
    <mergeCell ref="B174:C174"/>
    <mergeCell ref="D174:E174"/>
    <mergeCell ref="H174:J174"/>
    <mergeCell ref="B175:C175"/>
    <mergeCell ref="D175:E175"/>
    <mergeCell ref="H175:J175"/>
    <mergeCell ref="B172:C172"/>
    <mergeCell ref="D172:E172"/>
    <mergeCell ref="H172:J172"/>
    <mergeCell ref="B173:C173"/>
    <mergeCell ref="D173:E173"/>
    <mergeCell ref="H173:J173"/>
    <mergeCell ref="B170:C170"/>
    <mergeCell ref="D170:E170"/>
    <mergeCell ref="H170:J170"/>
    <mergeCell ref="B171:C171"/>
    <mergeCell ref="D171:E171"/>
    <mergeCell ref="H171:J171"/>
    <mergeCell ref="B168:C168"/>
    <mergeCell ref="D168:E168"/>
    <mergeCell ref="H168:J168"/>
    <mergeCell ref="B169:C169"/>
    <mergeCell ref="D169:E169"/>
    <mergeCell ref="H169:J169"/>
    <mergeCell ref="B166:C166"/>
    <mergeCell ref="D166:E166"/>
    <mergeCell ref="H166:J166"/>
    <mergeCell ref="B167:C167"/>
    <mergeCell ref="D167:E167"/>
    <mergeCell ref="H167:J167"/>
    <mergeCell ref="B164:C164"/>
    <mergeCell ref="D164:E164"/>
    <mergeCell ref="H164:J164"/>
    <mergeCell ref="B165:C165"/>
    <mergeCell ref="D165:E165"/>
    <mergeCell ref="H165:J165"/>
    <mergeCell ref="B162:C162"/>
    <mergeCell ref="D162:E162"/>
    <mergeCell ref="H162:I162"/>
    <mergeCell ref="B163:C163"/>
    <mergeCell ref="D163:E163"/>
    <mergeCell ref="H163:I163"/>
    <mergeCell ref="B160:C160"/>
    <mergeCell ref="D160:E160"/>
    <mergeCell ref="H160:I160"/>
    <mergeCell ref="B161:C161"/>
    <mergeCell ref="D161:E161"/>
    <mergeCell ref="H161:I161"/>
    <mergeCell ref="B158:C158"/>
    <mergeCell ref="D158:E158"/>
    <mergeCell ref="H158:I158"/>
    <mergeCell ref="B159:C159"/>
    <mergeCell ref="D159:E159"/>
    <mergeCell ref="H159:I159"/>
    <mergeCell ref="B156:C156"/>
    <mergeCell ref="D156:E156"/>
    <mergeCell ref="H156:I156"/>
    <mergeCell ref="B157:C157"/>
    <mergeCell ref="D157:E157"/>
    <mergeCell ref="H157:I157"/>
    <mergeCell ref="B154:C154"/>
    <mergeCell ref="D154:E154"/>
    <mergeCell ref="H154:I154"/>
    <mergeCell ref="B155:C155"/>
    <mergeCell ref="D155:E155"/>
    <mergeCell ref="H155:I155"/>
    <mergeCell ref="B152:C152"/>
    <mergeCell ref="D152:E152"/>
    <mergeCell ref="H152:J152"/>
    <mergeCell ref="B153:C153"/>
    <mergeCell ref="D153:E153"/>
    <mergeCell ref="H153:I153"/>
    <mergeCell ref="B150:C150"/>
    <mergeCell ref="D150:E150"/>
    <mergeCell ref="H150:J150"/>
    <mergeCell ref="B151:C151"/>
    <mergeCell ref="D151:E151"/>
    <mergeCell ref="H151:J151"/>
    <mergeCell ref="B148:C148"/>
    <mergeCell ref="D148:E148"/>
    <mergeCell ref="H148:I148"/>
    <mergeCell ref="B149:C149"/>
    <mergeCell ref="D149:E149"/>
    <mergeCell ref="H149:J149"/>
    <mergeCell ref="B146:C146"/>
    <mergeCell ref="D146:E146"/>
    <mergeCell ref="H146:J146"/>
    <mergeCell ref="B147:C147"/>
    <mergeCell ref="D147:E147"/>
    <mergeCell ref="H147:I147"/>
    <mergeCell ref="B144:C144"/>
    <mergeCell ref="D144:E144"/>
    <mergeCell ref="H144:I144"/>
    <mergeCell ref="B145:C145"/>
    <mergeCell ref="D145:E145"/>
    <mergeCell ref="H145:I145"/>
    <mergeCell ref="B142:C142"/>
    <mergeCell ref="D142:E142"/>
    <mergeCell ref="H142:J142"/>
    <mergeCell ref="B143:C143"/>
    <mergeCell ref="D143:E143"/>
    <mergeCell ref="H143:J143"/>
    <mergeCell ref="B139:C139"/>
    <mergeCell ref="D139:E139"/>
    <mergeCell ref="H139:J139"/>
    <mergeCell ref="B140:J140"/>
    <mergeCell ref="B141:C141"/>
    <mergeCell ref="D141:E141"/>
    <mergeCell ref="H141:J141"/>
    <mergeCell ref="B137:C137"/>
    <mergeCell ref="D137:E137"/>
    <mergeCell ref="H137:I137"/>
    <mergeCell ref="B138:C138"/>
    <mergeCell ref="D138:E138"/>
    <mergeCell ref="H138:J138"/>
    <mergeCell ref="B135:C135"/>
    <mergeCell ref="D135:E135"/>
    <mergeCell ref="H135:I135"/>
    <mergeCell ref="B136:C136"/>
    <mergeCell ref="D136:E136"/>
    <mergeCell ref="H136:I136"/>
    <mergeCell ref="B133:C133"/>
    <mergeCell ref="D133:E133"/>
    <mergeCell ref="H133:I133"/>
    <mergeCell ref="B134:C134"/>
    <mergeCell ref="D134:E134"/>
    <mergeCell ref="H134:I134"/>
    <mergeCell ref="B131:C131"/>
    <mergeCell ref="D131:E131"/>
    <mergeCell ref="H131:I131"/>
    <mergeCell ref="B132:C132"/>
    <mergeCell ref="D132:E132"/>
    <mergeCell ref="H132:J132"/>
    <mergeCell ref="B129:C129"/>
    <mergeCell ref="D129:E129"/>
    <mergeCell ref="H129:J129"/>
    <mergeCell ref="B130:C130"/>
    <mergeCell ref="D130:E130"/>
    <mergeCell ref="H130:J130"/>
    <mergeCell ref="B127:C127"/>
    <mergeCell ref="D127:E127"/>
    <mergeCell ref="H127:I127"/>
    <mergeCell ref="B128:C128"/>
    <mergeCell ref="D128:E128"/>
    <mergeCell ref="H128:J128"/>
    <mergeCell ref="B125:C125"/>
    <mergeCell ref="D125:E125"/>
    <mergeCell ref="H125:J125"/>
    <mergeCell ref="B126:C126"/>
    <mergeCell ref="D126:E126"/>
    <mergeCell ref="H126:I126"/>
    <mergeCell ref="B123:C123"/>
    <mergeCell ref="D123:E123"/>
    <mergeCell ref="H123:J123"/>
    <mergeCell ref="B124:C124"/>
    <mergeCell ref="D124:E124"/>
    <mergeCell ref="H124:J124"/>
    <mergeCell ref="B121:C121"/>
    <mergeCell ref="D121:E121"/>
    <mergeCell ref="H121:J121"/>
    <mergeCell ref="B122:C122"/>
    <mergeCell ref="D122:E122"/>
    <mergeCell ref="H122:J122"/>
    <mergeCell ref="B119:C119"/>
    <mergeCell ref="D119:E119"/>
    <mergeCell ref="H119:J119"/>
    <mergeCell ref="B120:C120"/>
    <mergeCell ref="D120:E120"/>
    <mergeCell ref="H120:J120"/>
    <mergeCell ref="B117:C117"/>
    <mergeCell ref="D117:E117"/>
    <mergeCell ref="H117:J117"/>
    <mergeCell ref="B118:C118"/>
    <mergeCell ref="D118:E118"/>
    <mergeCell ref="H118:J118"/>
    <mergeCell ref="B115:C115"/>
    <mergeCell ref="D115:E115"/>
    <mergeCell ref="H115:J115"/>
    <mergeCell ref="B116:C116"/>
    <mergeCell ref="D116:E116"/>
    <mergeCell ref="H116:J116"/>
    <mergeCell ref="B113:C113"/>
    <mergeCell ref="D113:E113"/>
    <mergeCell ref="H113:J113"/>
    <mergeCell ref="B114:C114"/>
    <mergeCell ref="D114:E114"/>
    <mergeCell ref="H114:J114"/>
    <mergeCell ref="B111:C111"/>
    <mergeCell ref="D111:E111"/>
    <mergeCell ref="H111:J111"/>
    <mergeCell ref="B112:C112"/>
    <mergeCell ref="D112:E112"/>
    <mergeCell ref="H112:J112"/>
    <mergeCell ref="B109:C109"/>
    <mergeCell ref="D109:E109"/>
    <mergeCell ref="H109:J109"/>
    <mergeCell ref="B110:C110"/>
    <mergeCell ref="D110:E110"/>
    <mergeCell ref="H110:J110"/>
    <mergeCell ref="B107:C107"/>
    <mergeCell ref="D107:E107"/>
    <mergeCell ref="H107:J107"/>
    <mergeCell ref="B108:C108"/>
    <mergeCell ref="D108:E108"/>
    <mergeCell ref="H108:J108"/>
    <mergeCell ref="B105:C105"/>
    <mergeCell ref="D105:E105"/>
    <mergeCell ref="H105:J105"/>
    <mergeCell ref="B106:C106"/>
    <mergeCell ref="D106:E106"/>
    <mergeCell ref="H106:J106"/>
    <mergeCell ref="B103:C103"/>
    <mergeCell ref="D103:E103"/>
    <mergeCell ref="H103:J103"/>
    <mergeCell ref="B104:C104"/>
    <mergeCell ref="D104:E104"/>
    <mergeCell ref="H104:J104"/>
    <mergeCell ref="B101:C101"/>
    <mergeCell ref="D101:E101"/>
    <mergeCell ref="H101:J101"/>
    <mergeCell ref="B102:C102"/>
    <mergeCell ref="D102:E102"/>
    <mergeCell ref="H102:I102"/>
    <mergeCell ref="B99:C99"/>
    <mergeCell ref="D99:E99"/>
    <mergeCell ref="H99:I99"/>
    <mergeCell ref="B100:C100"/>
    <mergeCell ref="D100:E100"/>
    <mergeCell ref="H100:I100"/>
    <mergeCell ref="B97:C97"/>
    <mergeCell ref="D97:E97"/>
    <mergeCell ref="H97:J97"/>
    <mergeCell ref="B98:C98"/>
    <mergeCell ref="D98:E98"/>
    <mergeCell ref="H98:J98"/>
    <mergeCell ref="B95:C95"/>
    <mergeCell ref="D95:E95"/>
    <mergeCell ref="H95:J95"/>
    <mergeCell ref="B96:C96"/>
    <mergeCell ref="D96:E96"/>
    <mergeCell ref="H96:J96"/>
    <mergeCell ref="B93:C93"/>
    <mergeCell ref="D93:E93"/>
    <mergeCell ref="H93:I93"/>
    <mergeCell ref="B94:C94"/>
    <mergeCell ref="D94:E94"/>
    <mergeCell ref="H94:I94"/>
    <mergeCell ref="B91:C91"/>
    <mergeCell ref="D91:E91"/>
    <mergeCell ref="H91:J91"/>
    <mergeCell ref="B92:C92"/>
    <mergeCell ref="D92:E92"/>
    <mergeCell ref="H92:J92"/>
    <mergeCell ref="B89:C89"/>
    <mergeCell ref="D89:E89"/>
    <mergeCell ref="H89:J89"/>
    <mergeCell ref="B90:C90"/>
    <mergeCell ref="D90:E90"/>
    <mergeCell ref="H90:J90"/>
    <mergeCell ref="B86:C86"/>
    <mergeCell ref="D86:E86"/>
    <mergeCell ref="H86:J86"/>
    <mergeCell ref="B87:J87"/>
    <mergeCell ref="B88:C88"/>
    <mergeCell ref="D88:E88"/>
    <mergeCell ref="H88:J88"/>
    <mergeCell ref="B84:C84"/>
    <mergeCell ref="D84:E84"/>
    <mergeCell ref="H84:I84"/>
    <mergeCell ref="B85:C85"/>
    <mergeCell ref="D85:E85"/>
    <mergeCell ref="H85:I85"/>
    <mergeCell ref="B82:C82"/>
    <mergeCell ref="D82:E82"/>
    <mergeCell ref="H82:J82"/>
    <mergeCell ref="B83:C83"/>
    <mergeCell ref="D83:E83"/>
    <mergeCell ref="H83:J83"/>
    <mergeCell ref="B80:C80"/>
    <mergeCell ref="D80:E80"/>
    <mergeCell ref="H80:J80"/>
    <mergeCell ref="B81:C81"/>
    <mergeCell ref="D81:E81"/>
    <mergeCell ref="H81:J81"/>
    <mergeCell ref="B78:C78"/>
    <mergeCell ref="D78:E78"/>
    <mergeCell ref="H78:J78"/>
    <mergeCell ref="B79:C79"/>
    <mergeCell ref="D79:E79"/>
    <mergeCell ref="H79:J79"/>
    <mergeCell ref="B76:C76"/>
    <mergeCell ref="D76:E76"/>
    <mergeCell ref="H76:J76"/>
    <mergeCell ref="B77:C77"/>
    <mergeCell ref="D77:E77"/>
    <mergeCell ref="H77:J77"/>
    <mergeCell ref="D73:E73"/>
    <mergeCell ref="H73:J73"/>
    <mergeCell ref="B74:C74"/>
    <mergeCell ref="D74:E74"/>
    <mergeCell ref="H74:J74"/>
    <mergeCell ref="B75:C75"/>
    <mergeCell ref="D75:E75"/>
    <mergeCell ref="H75:J75"/>
    <mergeCell ref="B71:C71"/>
    <mergeCell ref="D71:E71"/>
    <mergeCell ref="H71:J71"/>
    <mergeCell ref="B72:C72"/>
    <mergeCell ref="D72:E72"/>
    <mergeCell ref="H72:J72"/>
    <mergeCell ref="B69:C69"/>
    <mergeCell ref="D69:E69"/>
    <mergeCell ref="H69:J69"/>
    <mergeCell ref="B70:C70"/>
    <mergeCell ref="D70:E70"/>
    <mergeCell ref="H70:J70"/>
    <mergeCell ref="B67:C67"/>
    <mergeCell ref="D67:E67"/>
    <mergeCell ref="H67:J67"/>
    <mergeCell ref="B68:C68"/>
    <mergeCell ref="D68:E68"/>
    <mergeCell ref="H68:J68"/>
    <mergeCell ref="B65:C65"/>
    <mergeCell ref="D65:E65"/>
    <mergeCell ref="H65:J65"/>
    <mergeCell ref="B66:C66"/>
    <mergeCell ref="D66:E66"/>
    <mergeCell ref="H66:J66"/>
    <mergeCell ref="B63:C63"/>
    <mergeCell ref="D63:E63"/>
    <mergeCell ref="H63:J63"/>
    <mergeCell ref="B64:C64"/>
    <mergeCell ref="D64:E64"/>
    <mergeCell ref="H64:J64"/>
    <mergeCell ref="B61:C61"/>
    <mergeCell ref="D61:E61"/>
    <mergeCell ref="H61:J61"/>
    <mergeCell ref="B62:C62"/>
    <mergeCell ref="D62:E62"/>
    <mergeCell ref="H62:J62"/>
    <mergeCell ref="B59:C59"/>
    <mergeCell ref="D59:E59"/>
    <mergeCell ref="H59:J59"/>
    <mergeCell ref="B60:C60"/>
    <mergeCell ref="D60:E60"/>
    <mergeCell ref="H60:J60"/>
    <mergeCell ref="B57:C57"/>
    <mergeCell ref="D57:E57"/>
    <mergeCell ref="H57:J57"/>
    <mergeCell ref="B58:C58"/>
    <mergeCell ref="D58:E58"/>
    <mergeCell ref="H58:I58"/>
    <mergeCell ref="B55:C55"/>
    <mergeCell ref="D55:E55"/>
    <mergeCell ref="H55:J55"/>
    <mergeCell ref="B56:C56"/>
    <mergeCell ref="D56:E56"/>
    <mergeCell ref="H56:J56"/>
    <mergeCell ref="B53:C53"/>
    <mergeCell ref="D53:E53"/>
    <mergeCell ref="H53:J53"/>
    <mergeCell ref="B54:C54"/>
    <mergeCell ref="D54:E54"/>
    <mergeCell ref="H54:J54"/>
    <mergeCell ref="B51:C51"/>
    <mergeCell ref="D51:E51"/>
    <mergeCell ref="H51:J51"/>
    <mergeCell ref="B52:C52"/>
    <mergeCell ref="D52:E52"/>
    <mergeCell ref="H52:J52"/>
    <mergeCell ref="B49:C49"/>
    <mergeCell ref="D49:E49"/>
    <mergeCell ref="H49:J49"/>
    <mergeCell ref="B50:C50"/>
    <mergeCell ref="D50:E50"/>
    <mergeCell ref="H50:J50"/>
    <mergeCell ref="B47:C47"/>
    <mergeCell ref="D47:E47"/>
    <mergeCell ref="H47:J47"/>
    <mergeCell ref="B48:C48"/>
    <mergeCell ref="D48:E48"/>
    <mergeCell ref="H48:J48"/>
    <mergeCell ref="B45:C45"/>
    <mergeCell ref="D45:E45"/>
    <mergeCell ref="H45:J45"/>
    <mergeCell ref="B46:C46"/>
    <mergeCell ref="D46:E46"/>
    <mergeCell ref="H46:J46"/>
    <mergeCell ref="D42:E42"/>
    <mergeCell ref="H42:J42"/>
    <mergeCell ref="B43:C43"/>
    <mergeCell ref="D43:E43"/>
    <mergeCell ref="H43:J43"/>
    <mergeCell ref="B44:C44"/>
    <mergeCell ref="D44:E44"/>
    <mergeCell ref="H44:J44"/>
    <mergeCell ref="B38:J38"/>
    <mergeCell ref="A39:A463"/>
    <mergeCell ref="B39:J39"/>
    <mergeCell ref="B40:C40"/>
    <mergeCell ref="D40:E40"/>
    <mergeCell ref="H40:J40"/>
    <mergeCell ref="B41:C41"/>
    <mergeCell ref="D41:E41"/>
    <mergeCell ref="H41:J41"/>
    <mergeCell ref="B42:C42"/>
    <mergeCell ref="B34:I34"/>
    <mergeCell ref="B35:I35"/>
    <mergeCell ref="A36:A37"/>
    <mergeCell ref="B36:J36"/>
    <mergeCell ref="K36:K37"/>
    <mergeCell ref="M36:M37"/>
    <mergeCell ref="B37:I37"/>
    <mergeCell ref="B28:H28"/>
    <mergeCell ref="B29:H29"/>
    <mergeCell ref="B30:H30"/>
    <mergeCell ref="B31:H31"/>
    <mergeCell ref="B32:H32"/>
    <mergeCell ref="B33:H33"/>
    <mergeCell ref="B22:J22"/>
    <mergeCell ref="B23:H23"/>
    <mergeCell ref="B24:H24"/>
    <mergeCell ref="B25:H25"/>
    <mergeCell ref="B26:H26"/>
    <mergeCell ref="B27:H27"/>
    <mergeCell ref="B16:H16"/>
    <mergeCell ref="B17:H17"/>
    <mergeCell ref="B18:J18"/>
    <mergeCell ref="B19:J19"/>
    <mergeCell ref="B20:J20"/>
    <mergeCell ref="B21:J21"/>
    <mergeCell ref="A8:K8"/>
    <mergeCell ref="B9:J9"/>
    <mergeCell ref="A10:A34"/>
    <mergeCell ref="B10:I10"/>
    <mergeCell ref="K10:K35"/>
    <mergeCell ref="B11:H11"/>
    <mergeCell ref="B12:H12"/>
    <mergeCell ref="B13:H13"/>
    <mergeCell ref="B14:H14"/>
    <mergeCell ref="B15:H15"/>
    <mergeCell ref="I2:K2"/>
    <mergeCell ref="I3:K3"/>
    <mergeCell ref="I4:K4"/>
    <mergeCell ref="A5:K5"/>
    <mergeCell ref="A6:K6"/>
    <mergeCell ref="A7:K7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O609"/>
  <sheetViews>
    <sheetView view="pageLayout" zoomScaleNormal="80" zoomScaleSheetLayoutView="120" workbookViewId="0" topLeftCell="H86">
      <selection activeCell="Q103" sqref="Q103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3.625" style="38" customWidth="1"/>
    <col min="12" max="12" width="15.125" style="0" hidden="1" customWidth="1"/>
    <col min="13" max="13" width="20.00390625" style="0" hidden="1" customWidth="1"/>
    <col min="14" max="14" width="9.125" style="0" hidden="1" customWidth="1"/>
    <col min="15" max="15" width="20.00390625" style="0" customWidth="1"/>
  </cols>
  <sheetData>
    <row r="1" spans="1:12" ht="15.75">
      <c r="A1" s="1" t="s">
        <v>106</v>
      </c>
      <c r="J1" s="4"/>
      <c r="K1" s="35" t="s">
        <v>107</v>
      </c>
      <c r="L1" s="3"/>
    </row>
    <row r="2" spans="1:12" ht="16.5" customHeight="1">
      <c r="A2" s="1" t="s">
        <v>274</v>
      </c>
      <c r="I2" s="120" t="s">
        <v>657</v>
      </c>
      <c r="J2" s="120"/>
      <c r="K2" s="120"/>
      <c r="L2" s="3"/>
    </row>
    <row r="3" spans="1:12" ht="18" customHeight="1">
      <c r="A3" s="1" t="s">
        <v>291</v>
      </c>
      <c r="I3" s="120" t="s">
        <v>105</v>
      </c>
      <c r="J3" s="120"/>
      <c r="K3" s="120"/>
      <c r="L3" s="3"/>
    </row>
    <row r="4" spans="1:13" ht="18" customHeight="1">
      <c r="A4" s="1" t="s">
        <v>275</v>
      </c>
      <c r="I4" s="121" t="s">
        <v>658</v>
      </c>
      <c r="J4" s="121"/>
      <c r="K4" s="121"/>
      <c r="L4" s="3"/>
      <c r="M4" s="3"/>
    </row>
    <row r="5" spans="1:1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3" ht="18.75">
      <c r="A6" s="122" t="s">
        <v>655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3"/>
    </row>
    <row r="7" spans="1:13" ht="18.7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"/>
      <c r="M7" s="3"/>
    </row>
    <row r="8" spans="1:13" ht="18.75">
      <c r="A8" s="122" t="s">
        <v>656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"/>
      <c r="M8" s="3"/>
    </row>
    <row r="9" spans="1:13" ht="56.25" customHeight="1">
      <c r="A9" s="8" t="s">
        <v>109</v>
      </c>
      <c r="B9" s="123" t="s">
        <v>256</v>
      </c>
      <c r="C9" s="123"/>
      <c r="D9" s="123"/>
      <c r="E9" s="123"/>
      <c r="F9" s="123"/>
      <c r="G9" s="123"/>
      <c r="H9" s="123"/>
      <c r="I9" s="123"/>
      <c r="J9" s="123"/>
      <c r="K9" s="16" t="s">
        <v>316</v>
      </c>
      <c r="L9" s="5"/>
      <c r="M9" s="9" t="s">
        <v>108</v>
      </c>
    </row>
    <row r="10" spans="1:15" ht="15.75" customHeight="1">
      <c r="A10" s="124">
        <v>2111</v>
      </c>
      <c r="B10" s="125" t="s">
        <v>615</v>
      </c>
      <c r="C10" s="126"/>
      <c r="D10" s="126"/>
      <c r="E10" s="126"/>
      <c r="F10" s="126"/>
      <c r="G10" s="126"/>
      <c r="H10" s="126"/>
      <c r="I10" s="127"/>
      <c r="J10" s="46"/>
      <c r="K10" s="128">
        <v>30629065</v>
      </c>
      <c r="L10" s="5"/>
      <c r="M10" s="10"/>
      <c r="O10" s="2"/>
    </row>
    <row r="11" spans="1:13" ht="15.75" customHeight="1">
      <c r="A11" s="124"/>
      <c r="B11" s="125" t="s">
        <v>99</v>
      </c>
      <c r="C11" s="126"/>
      <c r="D11" s="126"/>
      <c r="E11" s="126"/>
      <c r="F11" s="126"/>
      <c r="G11" s="126"/>
      <c r="H11" s="127"/>
      <c r="I11" s="40"/>
      <c r="J11" s="46"/>
      <c r="K11" s="129"/>
      <c r="L11" s="5"/>
      <c r="M11" s="5"/>
    </row>
    <row r="12" spans="1:13" ht="15.75" customHeight="1">
      <c r="A12" s="124"/>
      <c r="B12" s="131" t="s">
        <v>616</v>
      </c>
      <c r="C12" s="131"/>
      <c r="D12" s="131"/>
      <c r="E12" s="131"/>
      <c r="F12" s="131"/>
      <c r="G12" s="131"/>
      <c r="H12" s="131"/>
      <c r="I12" s="40"/>
      <c r="J12" s="46"/>
      <c r="K12" s="129"/>
      <c r="L12" s="5"/>
      <c r="M12" s="5"/>
    </row>
    <row r="13" spans="1:13" ht="15.75" customHeight="1">
      <c r="A13" s="124"/>
      <c r="B13" s="131" t="s">
        <v>617</v>
      </c>
      <c r="C13" s="131"/>
      <c r="D13" s="131"/>
      <c r="E13" s="131"/>
      <c r="F13" s="131"/>
      <c r="G13" s="131"/>
      <c r="H13" s="131"/>
      <c r="I13" s="40"/>
      <c r="J13" s="46"/>
      <c r="K13" s="129"/>
      <c r="L13" s="5"/>
      <c r="M13" s="5"/>
    </row>
    <row r="14" spans="1:13" ht="21" customHeight="1">
      <c r="A14" s="124"/>
      <c r="B14" s="131" t="s">
        <v>618</v>
      </c>
      <c r="C14" s="131"/>
      <c r="D14" s="131"/>
      <c r="E14" s="131"/>
      <c r="F14" s="131"/>
      <c r="G14" s="131"/>
      <c r="H14" s="131"/>
      <c r="I14" s="40"/>
      <c r="J14" s="46"/>
      <c r="K14" s="129"/>
      <c r="L14" s="5"/>
      <c r="M14" s="5"/>
    </row>
    <row r="15" spans="1:13" ht="17.25" customHeight="1">
      <c r="A15" s="124"/>
      <c r="B15" s="131" t="s">
        <v>619</v>
      </c>
      <c r="C15" s="131"/>
      <c r="D15" s="131"/>
      <c r="E15" s="131"/>
      <c r="F15" s="131"/>
      <c r="G15" s="131"/>
      <c r="H15" s="131"/>
      <c r="I15" s="40"/>
      <c r="J15" s="46"/>
      <c r="K15" s="129"/>
      <c r="L15" s="5"/>
      <c r="M15" s="5"/>
    </row>
    <row r="16" spans="1:13" ht="17.25" customHeight="1">
      <c r="A16" s="124"/>
      <c r="B16" s="131" t="s">
        <v>620</v>
      </c>
      <c r="C16" s="131"/>
      <c r="D16" s="131"/>
      <c r="E16" s="131"/>
      <c r="F16" s="131"/>
      <c r="G16" s="131"/>
      <c r="H16" s="131"/>
      <c r="I16" s="40"/>
      <c r="J16" s="46"/>
      <c r="K16" s="129"/>
      <c r="L16" s="5"/>
      <c r="M16" s="5"/>
    </row>
    <row r="17" spans="1:13" ht="17.25" customHeight="1">
      <c r="A17" s="124"/>
      <c r="B17" s="131" t="s">
        <v>621</v>
      </c>
      <c r="C17" s="131"/>
      <c r="D17" s="131"/>
      <c r="E17" s="131"/>
      <c r="F17" s="131"/>
      <c r="G17" s="131"/>
      <c r="H17" s="131"/>
      <c r="I17" s="40"/>
      <c r="J17" s="46"/>
      <c r="K17" s="129"/>
      <c r="L17" s="5"/>
      <c r="M17" s="5"/>
    </row>
    <row r="18" spans="1:13" ht="18.75" customHeight="1">
      <c r="A18" s="124"/>
      <c r="B18" s="131" t="s">
        <v>100</v>
      </c>
      <c r="C18" s="131"/>
      <c r="D18" s="131"/>
      <c r="E18" s="131"/>
      <c r="F18" s="131"/>
      <c r="G18" s="131"/>
      <c r="H18" s="131"/>
      <c r="I18" s="131"/>
      <c r="J18" s="131"/>
      <c r="K18" s="129"/>
      <c r="L18" s="5"/>
      <c r="M18" s="5"/>
    </row>
    <row r="19" spans="1:13" ht="20.25" customHeight="1">
      <c r="A19" s="124"/>
      <c r="B19" s="131" t="s">
        <v>622</v>
      </c>
      <c r="C19" s="131"/>
      <c r="D19" s="131"/>
      <c r="E19" s="131"/>
      <c r="F19" s="131"/>
      <c r="G19" s="131"/>
      <c r="H19" s="131"/>
      <c r="I19" s="131"/>
      <c r="J19" s="131"/>
      <c r="K19" s="129"/>
      <c r="L19" s="5"/>
      <c r="M19" s="5"/>
    </row>
    <row r="20" spans="1:13" ht="20.25" customHeight="1">
      <c r="A20" s="124"/>
      <c r="B20" s="132" t="s">
        <v>624</v>
      </c>
      <c r="C20" s="131"/>
      <c r="D20" s="131"/>
      <c r="E20" s="131"/>
      <c r="F20" s="131"/>
      <c r="G20" s="131"/>
      <c r="H20" s="131"/>
      <c r="I20" s="131"/>
      <c r="J20" s="131"/>
      <c r="K20" s="129"/>
      <c r="L20" s="5"/>
      <c r="M20" s="5"/>
    </row>
    <row r="21" spans="1:13" ht="19.5" customHeight="1">
      <c r="A21" s="124"/>
      <c r="B21" s="132" t="s">
        <v>625</v>
      </c>
      <c r="C21" s="131"/>
      <c r="D21" s="131"/>
      <c r="E21" s="131"/>
      <c r="F21" s="131"/>
      <c r="G21" s="131"/>
      <c r="H21" s="131"/>
      <c r="I21" s="131"/>
      <c r="J21" s="131"/>
      <c r="K21" s="129"/>
      <c r="L21" s="5"/>
      <c r="M21" s="5"/>
    </row>
    <row r="22" spans="1:13" ht="22.5" customHeight="1">
      <c r="A22" s="124"/>
      <c r="B22" s="133" t="s">
        <v>623</v>
      </c>
      <c r="C22" s="133"/>
      <c r="D22" s="133"/>
      <c r="E22" s="133"/>
      <c r="F22" s="133"/>
      <c r="G22" s="133"/>
      <c r="H22" s="133"/>
      <c r="I22" s="133"/>
      <c r="J22" s="133"/>
      <c r="K22" s="129"/>
      <c r="L22" s="5"/>
      <c r="M22" s="5"/>
    </row>
    <row r="23" spans="1:13" ht="67.5" customHeight="1">
      <c r="A23" s="124"/>
      <c r="B23" s="125" t="s">
        <v>647</v>
      </c>
      <c r="C23" s="126"/>
      <c r="D23" s="126"/>
      <c r="E23" s="126"/>
      <c r="F23" s="126"/>
      <c r="G23" s="126"/>
      <c r="H23" s="127"/>
      <c r="I23" s="40"/>
      <c r="J23" s="46">
        <v>34757876</v>
      </c>
      <c r="K23" s="129"/>
      <c r="L23" s="5"/>
      <c r="M23" s="5"/>
    </row>
    <row r="24" spans="1:13" ht="15" customHeight="1">
      <c r="A24" s="124"/>
      <c r="B24" s="134" t="s">
        <v>101</v>
      </c>
      <c r="C24" s="134"/>
      <c r="D24" s="134"/>
      <c r="E24" s="134"/>
      <c r="F24" s="134"/>
      <c r="G24" s="134"/>
      <c r="H24" s="134"/>
      <c r="I24" s="64"/>
      <c r="J24" s="63"/>
      <c r="K24" s="129"/>
      <c r="L24" s="5"/>
      <c r="M24" s="5"/>
    </row>
    <row r="25" spans="1:13" ht="31.5" customHeight="1">
      <c r="A25" s="124"/>
      <c r="B25" s="125" t="s">
        <v>626</v>
      </c>
      <c r="C25" s="126"/>
      <c r="D25" s="126"/>
      <c r="E25" s="126"/>
      <c r="F25" s="126"/>
      <c r="G25" s="126"/>
      <c r="H25" s="127"/>
      <c r="I25" s="40"/>
      <c r="J25" s="40">
        <v>5120005</v>
      </c>
      <c r="K25" s="129"/>
      <c r="L25" s="5"/>
      <c r="M25" s="5"/>
    </row>
    <row r="26" spans="1:13" ht="51" customHeight="1">
      <c r="A26" s="124"/>
      <c r="B26" s="131" t="s">
        <v>628</v>
      </c>
      <c r="C26" s="131"/>
      <c r="D26" s="131"/>
      <c r="E26" s="131"/>
      <c r="F26" s="131"/>
      <c r="G26" s="131"/>
      <c r="H26" s="131"/>
      <c r="I26" s="40"/>
      <c r="J26" s="40">
        <v>282905</v>
      </c>
      <c r="K26" s="129"/>
      <c r="L26" s="5"/>
      <c r="M26" s="5"/>
    </row>
    <row r="27" spans="1:13" ht="21.75" customHeight="1">
      <c r="A27" s="124"/>
      <c r="B27" s="131" t="s">
        <v>102</v>
      </c>
      <c r="C27" s="131"/>
      <c r="D27" s="131"/>
      <c r="E27" s="131"/>
      <c r="F27" s="131"/>
      <c r="G27" s="131"/>
      <c r="H27" s="131"/>
      <c r="I27" s="40"/>
      <c r="J27" s="46"/>
      <c r="K27" s="129"/>
      <c r="L27" s="5"/>
      <c r="M27" s="5"/>
    </row>
    <row r="28" spans="1:13" ht="18.75" customHeight="1">
      <c r="A28" s="124"/>
      <c r="B28" s="132" t="s">
        <v>629</v>
      </c>
      <c r="C28" s="131"/>
      <c r="D28" s="131"/>
      <c r="E28" s="131"/>
      <c r="F28" s="131"/>
      <c r="G28" s="131"/>
      <c r="H28" s="131"/>
      <c r="I28" s="40"/>
      <c r="J28" s="40">
        <v>945426</v>
      </c>
      <c r="K28" s="129"/>
      <c r="L28" s="5"/>
      <c r="M28" s="5"/>
    </row>
    <row r="29" spans="1:13" ht="21.75" customHeight="1">
      <c r="A29" s="124"/>
      <c r="B29" s="132" t="s">
        <v>630</v>
      </c>
      <c r="C29" s="131"/>
      <c r="D29" s="131"/>
      <c r="E29" s="131"/>
      <c r="F29" s="131"/>
      <c r="G29" s="131"/>
      <c r="H29" s="131"/>
      <c r="I29" s="40"/>
      <c r="J29" s="40">
        <v>35848</v>
      </c>
      <c r="K29" s="129"/>
      <c r="L29" s="5"/>
      <c r="M29" s="5"/>
    </row>
    <row r="30" spans="1:13" ht="30" customHeight="1">
      <c r="A30" s="124"/>
      <c r="B30" s="132" t="s">
        <v>631</v>
      </c>
      <c r="C30" s="131"/>
      <c r="D30" s="131"/>
      <c r="E30" s="131"/>
      <c r="F30" s="131"/>
      <c r="G30" s="131"/>
      <c r="H30" s="131"/>
      <c r="I30" s="40"/>
      <c r="J30" s="40">
        <v>130615</v>
      </c>
      <c r="K30" s="129"/>
      <c r="L30" s="5"/>
      <c r="M30" s="5"/>
    </row>
    <row r="31" spans="1:13" ht="51.75" customHeight="1">
      <c r="A31" s="124"/>
      <c r="B31" s="131" t="s">
        <v>632</v>
      </c>
      <c r="C31" s="131"/>
      <c r="D31" s="131"/>
      <c r="E31" s="131"/>
      <c r="F31" s="131"/>
      <c r="G31" s="131"/>
      <c r="H31" s="131"/>
      <c r="I31" s="40"/>
      <c r="J31" s="40">
        <v>230525</v>
      </c>
      <c r="K31" s="129"/>
      <c r="L31" s="5"/>
      <c r="M31" s="5"/>
    </row>
    <row r="32" spans="1:13" ht="63.75" customHeight="1">
      <c r="A32" s="124"/>
      <c r="B32" s="131" t="s">
        <v>659</v>
      </c>
      <c r="C32" s="131"/>
      <c r="D32" s="131"/>
      <c r="E32" s="131"/>
      <c r="F32" s="131"/>
      <c r="G32" s="131"/>
      <c r="H32" s="131"/>
      <c r="I32" s="40"/>
      <c r="J32" s="40">
        <f>453664</f>
        <v>453664</v>
      </c>
      <c r="K32" s="129"/>
      <c r="L32" s="5"/>
      <c r="M32" s="5"/>
    </row>
    <row r="33" spans="1:13" ht="18.75" customHeight="1" hidden="1">
      <c r="A33" s="124"/>
      <c r="B33" s="131"/>
      <c r="C33" s="131"/>
      <c r="D33" s="131"/>
      <c r="E33" s="131"/>
      <c r="F33" s="131"/>
      <c r="G33" s="131"/>
      <c r="H33" s="131"/>
      <c r="I33" s="40"/>
      <c r="J33" s="40">
        <v>11500</v>
      </c>
      <c r="K33" s="129"/>
      <c r="L33" s="5"/>
      <c r="M33" s="5"/>
    </row>
    <row r="34" spans="1:13" ht="22.5" customHeight="1">
      <c r="A34" s="124"/>
      <c r="B34" s="135" t="s">
        <v>634</v>
      </c>
      <c r="C34" s="136"/>
      <c r="D34" s="136"/>
      <c r="E34" s="136"/>
      <c r="F34" s="136"/>
      <c r="G34" s="136"/>
      <c r="H34" s="136"/>
      <c r="I34" s="137"/>
      <c r="J34" s="65">
        <v>178500</v>
      </c>
      <c r="K34" s="129"/>
      <c r="L34" s="5"/>
      <c r="M34" s="5"/>
    </row>
    <row r="35" spans="1:13" ht="13.5" customHeight="1">
      <c r="A35" s="8"/>
      <c r="B35" s="131" t="s">
        <v>460</v>
      </c>
      <c r="C35" s="131"/>
      <c r="D35" s="131"/>
      <c r="E35" s="131"/>
      <c r="F35" s="131"/>
      <c r="G35" s="131"/>
      <c r="H35" s="131"/>
      <c r="I35" s="131"/>
      <c r="J35" s="65">
        <v>21171</v>
      </c>
      <c r="K35" s="130"/>
      <c r="L35" s="5"/>
      <c r="M35" s="5"/>
    </row>
    <row r="36" spans="1:15" ht="16.5" customHeight="1">
      <c r="A36" s="138">
        <v>2120</v>
      </c>
      <c r="B36" s="131" t="s">
        <v>182</v>
      </c>
      <c r="C36" s="131"/>
      <c r="D36" s="131"/>
      <c r="E36" s="131"/>
      <c r="F36" s="131"/>
      <c r="G36" s="131"/>
      <c r="H36" s="131"/>
      <c r="I36" s="131"/>
      <c r="J36" s="131"/>
      <c r="K36" s="139">
        <v>6768374</v>
      </c>
      <c r="L36" s="5"/>
      <c r="M36" s="141"/>
      <c r="O36" s="95"/>
    </row>
    <row r="37" spans="1:13" ht="16.5" customHeight="1">
      <c r="A37" s="138"/>
      <c r="B37" s="131" t="s">
        <v>11</v>
      </c>
      <c r="C37" s="131"/>
      <c r="D37" s="131"/>
      <c r="E37" s="131"/>
      <c r="F37" s="131"/>
      <c r="G37" s="131"/>
      <c r="H37" s="131"/>
      <c r="I37" s="131"/>
      <c r="J37" s="49"/>
      <c r="K37" s="140"/>
      <c r="L37" s="5"/>
      <c r="M37" s="142"/>
    </row>
    <row r="38" spans="1:15" ht="18.75" customHeight="1">
      <c r="A38" s="11">
        <v>2210</v>
      </c>
      <c r="B38" s="143" t="s">
        <v>183</v>
      </c>
      <c r="C38" s="143"/>
      <c r="D38" s="143"/>
      <c r="E38" s="143"/>
      <c r="F38" s="143"/>
      <c r="G38" s="143"/>
      <c r="H38" s="143"/>
      <c r="I38" s="143"/>
      <c r="J38" s="143"/>
      <c r="K38" s="39">
        <f>K86+K139+K177+K196+K244+K272+K291+K321+K327+K347+K368+K424+K425+K426+K427+K428+K429+K430+K431+K455+K463</f>
        <v>10587340</v>
      </c>
      <c r="L38" s="5"/>
      <c r="M38" s="12"/>
      <c r="O38" s="2"/>
    </row>
    <row r="39" spans="1:15" ht="18.75">
      <c r="A39" s="144"/>
      <c r="B39" s="133" t="s">
        <v>233</v>
      </c>
      <c r="C39" s="133"/>
      <c r="D39" s="133"/>
      <c r="E39" s="133"/>
      <c r="F39" s="133"/>
      <c r="G39" s="133"/>
      <c r="H39" s="133"/>
      <c r="I39" s="133"/>
      <c r="J39" s="133"/>
      <c r="K39" s="21"/>
      <c r="L39" s="5"/>
      <c r="M39" s="5"/>
      <c r="O39" s="92"/>
    </row>
    <row r="40" spans="1:13" ht="33" customHeight="1">
      <c r="A40" s="145"/>
      <c r="B40" s="147" t="s">
        <v>258</v>
      </c>
      <c r="C40" s="147"/>
      <c r="D40" s="148" t="s">
        <v>259</v>
      </c>
      <c r="E40" s="148"/>
      <c r="F40" s="45" t="s">
        <v>260</v>
      </c>
      <c r="G40" s="44" t="s">
        <v>261</v>
      </c>
      <c r="H40" s="147" t="s">
        <v>257</v>
      </c>
      <c r="I40" s="147"/>
      <c r="J40" s="147"/>
      <c r="K40" s="21"/>
      <c r="L40" s="5"/>
      <c r="M40" s="5"/>
    </row>
    <row r="41" spans="1:13" ht="18.75">
      <c r="A41" s="145"/>
      <c r="B41" s="149" t="s">
        <v>114</v>
      </c>
      <c r="C41" s="149"/>
      <c r="D41" s="150" t="s">
        <v>117</v>
      </c>
      <c r="E41" s="150"/>
      <c r="F41" s="41">
        <v>902</v>
      </c>
      <c r="G41" s="42">
        <v>110</v>
      </c>
      <c r="H41" s="151">
        <f>G41*F41</f>
        <v>99220</v>
      </c>
      <c r="I41" s="151"/>
      <c r="J41" s="151"/>
      <c r="K41" s="21" t="s">
        <v>298</v>
      </c>
      <c r="L41" s="5"/>
      <c r="M41" s="5"/>
    </row>
    <row r="42" spans="1:13" ht="18.75" customHeight="1">
      <c r="A42" s="145"/>
      <c r="B42" s="149" t="s">
        <v>115</v>
      </c>
      <c r="C42" s="149"/>
      <c r="D42" s="150" t="s">
        <v>118</v>
      </c>
      <c r="E42" s="150"/>
      <c r="F42" s="41">
        <v>250</v>
      </c>
      <c r="G42" s="42">
        <v>8</v>
      </c>
      <c r="H42" s="151">
        <f>G42*F42</f>
        <v>2000</v>
      </c>
      <c r="I42" s="151"/>
      <c r="J42" s="151"/>
      <c r="K42" s="21" t="s">
        <v>298</v>
      </c>
      <c r="L42" s="5"/>
      <c r="M42" s="5"/>
    </row>
    <row r="43" spans="1:13" ht="18.75">
      <c r="A43" s="145"/>
      <c r="B43" s="149" t="s">
        <v>464</v>
      </c>
      <c r="C43" s="149"/>
      <c r="D43" s="150" t="s">
        <v>111</v>
      </c>
      <c r="E43" s="150"/>
      <c r="F43" s="41">
        <v>301</v>
      </c>
      <c r="G43" s="42">
        <v>30</v>
      </c>
      <c r="H43" s="151">
        <f>G43*F43</f>
        <v>9030</v>
      </c>
      <c r="I43" s="151"/>
      <c r="J43" s="151"/>
      <c r="K43" s="21" t="s">
        <v>298</v>
      </c>
      <c r="L43" s="5"/>
      <c r="M43" s="5"/>
    </row>
    <row r="44" spans="1:13" ht="16.5" customHeight="1">
      <c r="A44" s="145"/>
      <c r="B44" s="149" t="s">
        <v>116</v>
      </c>
      <c r="C44" s="149"/>
      <c r="D44" s="150" t="s">
        <v>117</v>
      </c>
      <c r="E44" s="150"/>
      <c r="F44" s="41">
        <v>0</v>
      </c>
      <c r="G44" s="42">
        <v>10</v>
      </c>
      <c r="H44" s="151">
        <f>G44*F44</f>
        <v>0</v>
      </c>
      <c r="I44" s="151"/>
      <c r="J44" s="151"/>
      <c r="K44" s="21" t="s">
        <v>298</v>
      </c>
      <c r="L44" s="5"/>
      <c r="M44" s="5"/>
    </row>
    <row r="45" spans="1:13" ht="18.75">
      <c r="A45" s="145"/>
      <c r="B45" s="149" t="s">
        <v>333</v>
      </c>
      <c r="C45" s="149"/>
      <c r="D45" s="150" t="s">
        <v>117</v>
      </c>
      <c r="E45" s="150"/>
      <c r="F45" s="41">
        <v>0</v>
      </c>
      <c r="G45" s="42">
        <v>20</v>
      </c>
      <c r="H45" s="151">
        <f>F45*G45</f>
        <v>0</v>
      </c>
      <c r="I45" s="151"/>
      <c r="J45" s="151"/>
      <c r="K45" s="21" t="s">
        <v>298</v>
      </c>
      <c r="L45" s="5"/>
      <c r="M45" s="5"/>
    </row>
    <row r="46" spans="1:13" ht="18.75">
      <c r="A46" s="145"/>
      <c r="B46" s="149" t="s">
        <v>267</v>
      </c>
      <c r="C46" s="149"/>
      <c r="D46" s="150" t="s">
        <v>111</v>
      </c>
      <c r="E46" s="150"/>
      <c r="F46" s="41">
        <v>0</v>
      </c>
      <c r="G46" s="42">
        <v>45</v>
      </c>
      <c r="H46" s="151">
        <f>G46*F46</f>
        <v>0</v>
      </c>
      <c r="I46" s="151"/>
      <c r="J46" s="151"/>
      <c r="K46" s="21" t="s">
        <v>298</v>
      </c>
      <c r="L46" s="5"/>
      <c r="M46" s="5"/>
    </row>
    <row r="47" spans="1:13" ht="18.75">
      <c r="A47" s="145"/>
      <c r="B47" s="149" t="s">
        <v>119</v>
      </c>
      <c r="C47" s="149"/>
      <c r="D47" s="150" t="s">
        <v>117</v>
      </c>
      <c r="E47" s="150"/>
      <c r="F47" s="41">
        <v>0</v>
      </c>
      <c r="G47" s="42">
        <v>70</v>
      </c>
      <c r="H47" s="151">
        <f>F47*70</f>
        <v>0</v>
      </c>
      <c r="I47" s="151"/>
      <c r="J47" s="151"/>
      <c r="K47" s="21" t="s">
        <v>298</v>
      </c>
      <c r="L47" s="5"/>
      <c r="M47" s="5"/>
    </row>
    <row r="48" spans="1:13" ht="18.75">
      <c r="A48" s="145"/>
      <c r="B48" s="149" t="s">
        <v>120</v>
      </c>
      <c r="C48" s="149"/>
      <c r="D48" s="150" t="s">
        <v>111</v>
      </c>
      <c r="E48" s="150"/>
      <c r="F48" s="41">
        <v>0</v>
      </c>
      <c r="G48" s="42">
        <v>70</v>
      </c>
      <c r="H48" s="151">
        <f>G48*F48</f>
        <v>0</v>
      </c>
      <c r="I48" s="151"/>
      <c r="J48" s="151"/>
      <c r="K48" s="21" t="s">
        <v>298</v>
      </c>
      <c r="L48" s="5"/>
      <c r="M48" s="5"/>
    </row>
    <row r="49" spans="1:13" ht="16.5" customHeight="1">
      <c r="A49" s="145"/>
      <c r="B49" s="149" t="s">
        <v>263</v>
      </c>
      <c r="C49" s="149"/>
      <c r="D49" s="150" t="s">
        <v>117</v>
      </c>
      <c r="E49" s="150"/>
      <c r="F49" s="41">
        <v>479</v>
      </c>
      <c r="G49" s="42">
        <v>45</v>
      </c>
      <c r="H49" s="151">
        <f>G49*F49</f>
        <v>21555</v>
      </c>
      <c r="I49" s="151"/>
      <c r="J49" s="151"/>
      <c r="K49" s="21" t="s">
        <v>298</v>
      </c>
      <c r="L49" s="5"/>
      <c r="M49" s="5"/>
    </row>
    <row r="50" spans="1:13" ht="18.75">
      <c r="A50" s="145"/>
      <c r="B50" s="149" t="s">
        <v>121</v>
      </c>
      <c r="C50" s="149"/>
      <c r="D50" s="150" t="s">
        <v>122</v>
      </c>
      <c r="E50" s="150"/>
      <c r="F50" s="41">
        <v>0</v>
      </c>
      <c r="G50" s="42">
        <v>30</v>
      </c>
      <c r="H50" s="151">
        <f>F50*30</f>
        <v>0</v>
      </c>
      <c r="I50" s="151"/>
      <c r="J50" s="151"/>
      <c r="K50" s="21" t="s">
        <v>298</v>
      </c>
      <c r="L50" s="5"/>
      <c r="M50" s="5"/>
    </row>
    <row r="51" spans="1:13" ht="18.75" customHeight="1">
      <c r="A51" s="145"/>
      <c r="B51" s="149" t="s">
        <v>334</v>
      </c>
      <c r="C51" s="149"/>
      <c r="D51" s="150" t="s">
        <v>117</v>
      </c>
      <c r="E51" s="150"/>
      <c r="F51" s="41">
        <v>0</v>
      </c>
      <c r="G51" s="42">
        <v>100</v>
      </c>
      <c r="H51" s="152">
        <f>F51*75</f>
        <v>0</v>
      </c>
      <c r="I51" s="152"/>
      <c r="J51" s="152"/>
      <c r="K51" s="21" t="s">
        <v>298</v>
      </c>
      <c r="L51" s="5"/>
      <c r="M51" s="5"/>
    </row>
    <row r="52" spans="1:13" ht="15.75" customHeight="1" hidden="1">
      <c r="A52" s="145"/>
      <c r="B52" s="149" t="s">
        <v>123</v>
      </c>
      <c r="C52" s="149"/>
      <c r="D52" s="150" t="s">
        <v>111</v>
      </c>
      <c r="E52" s="150"/>
      <c r="F52" s="41"/>
      <c r="G52" s="42"/>
      <c r="H52" s="151"/>
      <c r="I52" s="151"/>
      <c r="J52" s="151"/>
      <c r="K52" s="21"/>
      <c r="L52" s="5"/>
      <c r="M52" s="5"/>
    </row>
    <row r="53" spans="1:13" ht="16.5" customHeight="1">
      <c r="A53" s="145"/>
      <c r="B53" s="149" t="s">
        <v>124</v>
      </c>
      <c r="C53" s="149"/>
      <c r="D53" s="150" t="s">
        <v>111</v>
      </c>
      <c r="E53" s="150"/>
      <c r="F53" s="41">
        <v>475</v>
      </c>
      <c r="G53" s="42">
        <v>20</v>
      </c>
      <c r="H53" s="151">
        <f aca="true" t="shared" si="0" ref="H53:H63">G53*F53</f>
        <v>9500</v>
      </c>
      <c r="I53" s="151"/>
      <c r="J53" s="151"/>
      <c r="K53" s="21" t="s">
        <v>298</v>
      </c>
      <c r="L53" s="5"/>
      <c r="M53" s="5"/>
    </row>
    <row r="54" spans="1:13" ht="18.75" customHeight="1">
      <c r="A54" s="145"/>
      <c r="B54" s="149" t="s">
        <v>265</v>
      </c>
      <c r="C54" s="149"/>
      <c r="D54" s="150" t="s">
        <v>111</v>
      </c>
      <c r="E54" s="150"/>
      <c r="F54" s="41">
        <v>250</v>
      </c>
      <c r="G54" s="42">
        <v>15</v>
      </c>
      <c r="H54" s="151">
        <f t="shared" si="0"/>
        <v>3750</v>
      </c>
      <c r="I54" s="151"/>
      <c r="J54" s="151"/>
      <c r="K54" s="21" t="s">
        <v>298</v>
      </c>
      <c r="L54" s="5"/>
      <c r="M54" s="5"/>
    </row>
    <row r="55" spans="1:13" ht="18.75">
      <c r="A55" s="145"/>
      <c r="B55" s="149" t="s">
        <v>335</v>
      </c>
      <c r="C55" s="149"/>
      <c r="D55" s="150" t="s">
        <v>111</v>
      </c>
      <c r="E55" s="150"/>
      <c r="F55" s="41">
        <v>420</v>
      </c>
      <c r="G55" s="42">
        <v>5</v>
      </c>
      <c r="H55" s="151">
        <f t="shared" si="0"/>
        <v>2100</v>
      </c>
      <c r="I55" s="151"/>
      <c r="J55" s="151"/>
      <c r="K55" s="21" t="s">
        <v>298</v>
      </c>
      <c r="L55" s="5"/>
      <c r="M55" s="5"/>
    </row>
    <row r="56" spans="1:13" ht="18.75">
      <c r="A56" s="145"/>
      <c r="B56" s="149" t="s">
        <v>262</v>
      </c>
      <c r="C56" s="149"/>
      <c r="D56" s="150" t="s">
        <v>111</v>
      </c>
      <c r="E56" s="150"/>
      <c r="F56" s="41">
        <v>250</v>
      </c>
      <c r="G56" s="42">
        <v>20</v>
      </c>
      <c r="H56" s="151">
        <f t="shared" si="0"/>
        <v>5000</v>
      </c>
      <c r="I56" s="151"/>
      <c r="J56" s="151"/>
      <c r="K56" s="21" t="s">
        <v>298</v>
      </c>
      <c r="L56" s="5"/>
      <c r="M56" s="5"/>
    </row>
    <row r="57" spans="1:13" ht="18.75">
      <c r="A57" s="145"/>
      <c r="B57" s="149" t="s">
        <v>23</v>
      </c>
      <c r="C57" s="149"/>
      <c r="D57" s="150" t="s">
        <v>111</v>
      </c>
      <c r="E57" s="150"/>
      <c r="F57" s="41">
        <v>250</v>
      </c>
      <c r="G57" s="42">
        <v>15</v>
      </c>
      <c r="H57" s="151">
        <f>G57*F57</f>
        <v>3750</v>
      </c>
      <c r="I57" s="151"/>
      <c r="J57" s="151"/>
      <c r="K57" s="21" t="s">
        <v>298</v>
      </c>
      <c r="L57" s="5"/>
      <c r="M57" s="5"/>
    </row>
    <row r="58" spans="1:13" ht="18.75">
      <c r="A58" s="145"/>
      <c r="B58" s="149" t="s">
        <v>462</v>
      </c>
      <c r="C58" s="149"/>
      <c r="D58" s="150" t="s">
        <v>111</v>
      </c>
      <c r="E58" s="150"/>
      <c r="F58" s="41">
        <v>1005</v>
      </c>
      <c r="G58" s="42">
        <v>10</v>
      </c>
      <c r="H58" s="153">
        <f>G58*F58</f>
        <v>10050</v>
      </c>
      <c r="I58" s="154"/>
      <c r="K58" s="21" t="s">
        <v>298</v>
      </c>
      <c r="L58" s="5"/>
      <c r="M58" s="5"/>
    </row>
    <row r="59" spans="1:13" ht="18.75">
      <c r="A59" s="145"/>
      <c r="B59" s="149" t="s">
        <v>125</v>
      </c>
      <c r="C59" s="149"/>
      <c r="D59" s="150" t="s">
        <v>111</v>
      </c>
      <c r="E59" s="150"/>
      <c r="F59" s="41">
        <v>322</v>
      </c>
      <c r="G59" s="42">
        <v>65</v>
      </c>
      <c r="H59" s="151">
        <f>F59*G59</f>
        <v>20930</v>
      </c>
      <c r="I59" s="151"/>
      <c r="J59" s="151"/>
      <c r="K59" s="21" t="s">
        <v>298</v>
      </c>
      <c r="L59" s="5"/>
      <c r="M59" s="5"/>
    </row>
    <row r="60" spans="1:13" ht="18.75">
      <c r="A60" s="145"/>
      <c r="B60" s="149" t="s">
        <v>461</v>
      </c>
      <c r="C60" s="149"/>
      <c r="D60" s="150" t="s">
        <v>111</v>
      </c>
      <c r="E60" s="150"/>
      <c r="F60" s="41">
        <v>375</v>
      </c>
      <c r="G60" s="42">
        <v>35</v>
      </c>
      <c r="H60" s="151">
        <f t="shared" si="0"/>
        <v>13125</v>
      </c>
      <c r="I60" s="151"/>
      <c r="J60" s="151"/>
      <c r="K60" s="21" t="s">
        <v>298</v>
      </c>
      <c r="L60" s="5"/>
      <c r="M60" s="5"/>
    </row>
    <row r="61" spans="1:13" ht="18.75">
      <c r="A61" s="145"/>
      <c r="B61" s="149" t="s">
        <v>126</v>
      </c>
      <c r="C61" s="149"/>
      <c r="D61" s="150" t="s">
        <v>111</v>
      </c>
      <c r="E61" s="150"/>
      <c r="F61" s="41">
        <v>475</v>
      </c>
      <c r="G61" s="42">
        <v>5</v>
      </c>
      <c r="H61" s="152">
        <f>G61*F61</f>
        <v>2375</v>
      </c>
      <c r="I61" s="152"/>
      <c r="J61" s="152"/>
      <c r="K61" s="21" t="s">
        <v>298</v>
      </c>
      <c r="L61" s="5"/>
      <c r="M61" s="5"/>
    </row>
    <row r="62" spans="1:13" ht="18.75">
      <c r="A62" s="145"/>
      <c r="B62" s="149" t="s">
        <v>127</v>
      </c>
      <c r="C62" s="149"/>
      <c r="D62" s="150" t="s">
        <v>111</v>
      </c>
      <c r="E62" s="150"/>
      <c r="F62" s="41">
        <v>0</v>
      </c>
      <c r="G62" s="42">
        <v>8</v>
      </c>
      <c r="H62" s="151">
        <f t="shared" si="0"/>
        <v>0</v>
      </c>
      <c r="I62" s="151"/>
      <c r="J62" s="151"/>
      <c r="K62" s="21" t="s">
        <v>298</v>
      </c>
      <c r="L62" s="5"/>
      <c r="M62" s="5"/>
    </row>
    <row r="63" spans="1:13" ht="18.75">
      <c r="A63" s="145"/>
      <c r="B63" s="149" t="s">
        <v>465</v>
      </c>
      <c r="C63" s="149"/>
      <c r="D63" s="150" t="s">
        <v>111</v>
      </c>
      <c r="E63" s="150"/>
      <c r="F63" s="41">
        <v>0</v>
      </c>
      <c r="G63" s="42">
        <v>5</v>
      </c>
      <c r="H63" s="151">
        <f t="shared" si="0"/>
        <v>0</v>
      </c>
      <c r="I63" s="151"/>
      <c r="J63" s="151"/>
      <c r="K63" s="21" t="s">
        <v>298</v>
      </c>
      <c r="L63" s="5"/>
      <c r="M63" s="5"/>
    </row>
    <row r="64" spans="1:13" ht="18.75">
      <c r="A64" s="145"/>
      <c r="B64" s="149" t="s">
        <v>466</v>
      </c>
      <c r="C64" s="149"/>
      <c r="D64" s="150" t="s">
        <v>111</v>
      </c>
      <c r="E64" s="150"/>
      <c r="F64" s="41">
        <v>0</v>
      </c>
      <c r="G64" s="42">
        <v>25</v>
      </c>
      <c r="H64" s="151">
        <f>G64*F64</f>
        <v>0</v>
      </c>
      <c r="I64" s="151"/>
      <c r="J64" s="151"/>
      <c r="K64" s="21" t="s">
        <v>298</v>
      </c>
      <c r="L64" s="5"/>
      <c r="M64" s="5"/>
    </row>
    <row r="65" spans="1:13" ht="18.75">
      <c r="A65" s="145"/>
      <c r="B65" s="149" t="s">
        <v>336</v>
      </c>
      <c r="C65" s="149"/>
      <c r="D65" s="150" t="s">
        <v>111</v>
      </c>
      <c r="E65" s="150"/>
      <c r="F65" s="41">
        <v>174</v>
      </c>
      <c r="G65" s="42">
        <v>25</v>
      </c>
      <c r="H65" s="151">
        <f>G65*F65</f>
        <v>4350</v>
      </c>
      <c r="I65" s="151"/>
      <c r="J65" s="151"/>
      <c r="K65" s="21" t="s">
        <v>298</v>
      </c>
      <c r="L65" s="5"/>
      <c r="M65" s="5"/>
    </row>
    <row r="66" spans="1:13" ht="16.5" customHeight="1">
      <c r="A66" s="145"/>
      <c r="B66" s="149" t="s">
        <v>128</v>
      </c>
      <c r="C66" s="149"/>
      <c r="D66" s="150" t="s">
        <v>111</v>
      </c>
      <c r="E66" s="150"/>
      <c r="F66" s="41">
        <v>142</v>
      </c>
      <c r="G66" s="42">
        <v>45</v>
      </c>
      <c r="H66" s="151">
        <f>F66*G66</f>
        <v>6390</v>
      </c>
      <c r="I66" s="151"/>
      <c r="J66" s="151"/>
      <c r="K66" s="21" t="s">
        <v>298</v>
      </c>
      <c r="L66" s="5"/>
      <c r="M66" s="5"/>
    </row>
    <row r="67" spans="1:13" ht="18.75">
      <c r="A67" s="145"/>
      <c r="B67" s="149" t="s">
        <v>266</v>
      </c>
      <c r="C67" s="149"/>
      <c r="D67" s="150" t="s">
        <v>111</v>
      </c>
      <c r="E67" s="150"/>
      <c r="F67" s="41">
        <v>32</v>
      </c>
      <c r="G67" s="42">
        <v>180</v>
      </c>
      <c r="H67" s="151">
        <f>G67*F67</f>
        <v>5760</v>
      </c>
      <c r="I67" s="151"/>
      <c r="J67" s="151"/>
      <c r="K67" s="21" t="s">
        <v>298</v>
      </c>
      <c r="L67" s="5"/>
      <c r="M67" s="5"/>
    </row>
    <row r="68" spans="1:13" ht="18.75">
      <c r="A68" s="145"/>
      <c r="B68" s="149" t="s">
        <v>129</v>
      </c>
      <c r="C68" s="149"/>
      <c r="D68" s="150" t="s">
        <v>111</v>
      </c>
      <c r="E68" s="150"/>
      <c r="F68" s="41">
        <v>60</v>
      </c>
      <c r="G68" s="42">
        <v>45</v>
      </c>
      <c r="H68" s="151">
        <f>F68*G68</f>
        <v>2700</v>
      </c>
      <c r="I68" s="151"/>
      <c r="J68" s="151"/>
      <c r="K68" s="21" t="s">
        <v>298</v>
      </c>
      <c r="L68" s="5"/>
      <c r="M68" s="5"/>
    </row>
    <row r="69" spans="1:13" ht="18.75">
      <c r="A69" s="145"/>
      <c r="B69" s="149" t="s">
        <v>22</v>
      </c>
      <c r="C69" s="149"/>
      <c r="D69" s="150" t="s">
        <v>111</v>
      </c>
      <c r="E69" s="150"/>
      <c r="F69" s="41">
        <v>61</v>
      </c>
      <c r="G69" s="42">
        <v>10</v>
      </c>
      <c r="H69" s="151">
        <f>G69*F69</f>
        <v>610</v>
      </c>
      <c r="I69" s="151"/>
      <c r="J69" s="151"/>
      <c r="K69" s="21" t="s">
        <v>298</v>
      </c>
      <c r="L69" s="5"/>
      <c r="M69" s="5"/>
    </row>
    <row r="70" spans="1:13" ht="18.75" customHeight="1">
      <c r="A70" s="145"/>
      <c r="B70" s="149" t="s">
        <v>15</v>
      </c>
      <c r="C70" s="149"/>
      <c r="D70" s="150" t="s">
        <v>111</v>
      </c>
      <c r="E70" s="150"/>
      <c r="F70" s="41">
        <v>1066</v>
      </c>
      <c r="G70" s="42">
        <v>8</v>
      </c>
      <c r="H70" s="151">
        <f>F70*G70</f>
        <v>8528</v>
      </c>
      <c r="I70" s="151"/>
      <c r="J70" s="151"/>
      <c r="K70" s="21" t="s">
        <v>298</v>
      </c>
      <c r="L70" s="5"/>
      <c r="M70" s="5"/>
    </row>
    <row r="71" spans="1:13" ht="18.75" customHeight="1">
      <c r="A71" s="145"/>
      <c r="B71" s="149" t="s">
        <v>130</v>
      </c>
      <c r="C71" s="149"/>
      <c r="D71" s="150" t="s">
        <v>111</v>
      </c>
      <c r="E71" s="150"/>
      <c r="F71" s="41">
        <v>0</v>
      </c>
      <c r="G71" s="42">
        <v>28</v>
      </c>
      <c r="H71" s="151">
        <f>G71*F71</f>
        <v>0</v>
      </c>
      <c r="I71" s="151"/>
      <c r="J71" s="151"/>
      <c r="K71" s="21" t="s">
        <v>298</v>
      </c>
      <c r="L71" s="5"/>
      <c r="M71" s="5"/>
    </row>
    <row r="72" spans="1:14" ht="19.5" customHeight="1">
      <c r="A72" s="145"/>
      <c r="B72" s="149" t="s">
        <v>21</v>
      </c>
      <c r="C72" s="149"/>
      <c r="D72" s="150" t="s">
        <v>111</v>
      </c>
      <c r="E72" s="150"/>
      <c r="F72" s="41">
        <v>0</v>
      </c>
      <c r="G72" s="42">
        <v>20</v>
      </c>
      <c r="H72" s="151">
        <f>F72*G72</f>
        <v>0</v>
      </c>
      <c r="I72" s="151"/>
      <c r="J72" s="151"/>
      <c r="K72" s="21" t="s">
        <v>298</v>
      </c>
      <c r="L72" s="5"/>
      <c r="M72" s="5"/>
      <c r="N72" t="s">
        <v>640</v>
      </c>
    </row>
    <row r="73" spans="1:13" ht="18.75">
      <c r="A73" s="145"/>
      <c r="B73" s="47" t="s">
        <v>16</v>
      </c>
      <c r="C73" s="48"/>
      <c r="D73" s="150" t="s">
        <v>111</v>
      </c>
      <c r="E73" s="150"/>
      <c r="F73" s="41">
        <v>0</v>
      </c>
      <c r="G73" s="42">
        <v>4</v>
      </c>
      <c r="H73" s="151">
        <f>G73*F73</f>
        <v>0</v>
      </c>
      <c r="I73" s="151"/>
      <c r="J73" s="151"/>
      <c r="K73" s="21" t="s">
        <v>298</v>
      </c>
      <c r="L73" s="5"/>
      <c r="M73" s="5"/>
    </row>
    <row r="74" spans="1:13" ht="17.25" customHeight="1">
      <c r="A74" s="145"/>
      <c r="B74" s="149" t="s">
        <v>131</v>
      </c>
      <c r="C74" s="149"/>
      <c r="D74" s="150" t="s">
        <v>111</v>
      </c>
      <c r="E74" s="150"/>
      <c r="F74" s="41">
        <v>98</v>
      </c>
      <c r="G74" s="42">
        <v>180</v>
      </c>
      <c r="H74" s="151">
        <f>F74*G74</f>
        <v>17640</v>
      </c>
      <c r="I74" s="151"/>
      <c r="J74" s="151"/>
      <c r="K74" s="21" t="s">
        <v>298</v>
      </c>
      <c r="L74" s="5"/>
      <c r="M74" s="5"/>
    </row>
    <row r="75" spans="1:13" ht="17.25" customHeight="1">
      <c r="A75" s="145"/>
      <c r="B75" s="149" t="s">
        <v>17</v>
      </c>
      <c r="C75" s="149"/>
      <c r="D75" s="150" t="s">
        <v>111</v>
      </c>
      <c r="E75" s="150"/>
      <c r="F75" s="41">
        <v>32</v>
      </c>
      <c r="G75" s="42">
        <v>120</v>
      </c>
      <c r="H75" s="151">
        <f>F75*G75</f>
        <v>3840</v>
      </c>
      <c r="I75" s="151"/>
      <c r="J75" s="151"/>
      <c r="K75" s="21" t="s">
        <v>298</v>
      </c>
      <c r="L75" s="5"/>
      <c r="M75" s="5"/>
    </row>
    <row r="76" spans="1:13" ht="18.75">
      <c r="A76" s="145"/>
      <c r="B76" s="149" t="s">
        <v>132</v>
      </c>
      <c r="C76" s="149"/>
      <c r="D76" s="150" t="s">
        <v>117</v>
      </c>
      <c r="E76" s="150"/>
      <c r="F76" s="41">
        <v>199</v>
      </c>
      <c r="G76" s="42">
        <v>5</v>
      </c>
      <c r="H76" s="151">
        <f>G76*F76</f>
        <v>995</v>
      </c>
      <c r="I76" s="151"/>
      <c r="J76" s="151"/>
      <c r="K76" s="21" t="s">
        <v>298</v>
      </c>
      <c r="L76" s="5"/>
      <c r="M76" s="5"/>
    </row>
    <row r="77" spans="1:14" ht="18.75">
      <c r="A77" s="145"/>
      <c r="B77" s="149" t="s">
        <v>20</v>
      </c>
      <c r="C77" s="149"/>
      <c r="D77" s="150" t="s">
        <v>117</v>
      </c>
      <c r="E77" s="150"/>
      <c r="F77" s="41">
        <v>0</v>
      </c>
      <c r="G77" s="42">
        <v>25</v>
      </c>
      <c r="H77" s="151">
        <f>F77*25</f>
        <v>0</v>
      </c>
      <c r="I77" s="151"/>
      <c r="J77" s="151"/>
      <c r="K77" s="21" t="s">
        <v>298</v>
      </c>
      <c r="L77" s="5"/>
      <c r="M77" s="5"/>
      <c r="N77" t="s">
        <v>641</v>
      </c>
    </row>
    <row r="78" spans="1:13" ht="18.75">
      <c r="A78" s="145"/>
      <c r="B78" s="149" t="s">
        <v>337</v>
      </c>
      <c r="C78" s="149"/>
      <c r="D78" s="150" t="s">
        <v>111</v>
      </c>
      <c r="E78" s="150"/>
      <c r="F78" s="41">
        <v>0</v>
      </c>
      <c r="G78" s="42">
        <v>80</v>
      </c>
      <c r="H78" s="151">
        <f>F78*80</f>
        <v>0</v>
      </c>
      <c r="I78" s="151"/>
      <c r="J78" s="151"/>
      <c r="K78" s="21" t="s">
        <v>298</v>
      </c>
      <c r="L78" s="5"/>
      <c r="M78" s="5"/>
    </row>
    <row r="79" spans="1:13" ht="15" customHeight="1">
      <c r="A79" s="145"/>
      <c r="B79" s="149" t="s">
        <v>338</v>
      </c>
      <c r="C79" s="149"/>
      <c r="D79" s="150" t="s">
        <v>111</v>
      </c>
      <c r="E79" s="150"/>
      <c r="F79" s="41">
        <v>20</v>
      </c>
      <c r="G79" s="42">
        <v>350</v>
      </c>
      <c r="H79" s="151">
        <f>F79*G79</f>
        <v>7000</v>
      </c>
      <c r="I79" s="151"/>
      <c r="J79" s="151"/>
      <c r="K79" s="21" t="s">
        <v>298</v>
      </c>
      <c r="L79" s="5"/>
      <c r="M79" s="5"/>
    </row>
    <row r="80" spans="1:13" ht="18.75">
      <c r="A80" s="145"/>
      <c r="B80" s="149" t="s">
        <v>19</v>
      </c>
      <c r="C80" s="149"/>
      <c r="D80" s="150" t="s">
        <v>117</v>
      </c>
      <c r="E80" s="150"/>
      <c r="F80" s="41">
        <v>200</v>
      </c>
      <c r="G80" s="42">
        <v>25</v>
      </c>
      <c r="H80" s="151">
        <f aca="true" t="shared" si="1" ref="H80:H85">G80*F80</f>
        <v>5000</v>
      </c>
      <c r="I80" s="151"/>
      <c r="J80" s="151"/>
      <c r="K80" s="21" t="s">
        <v>298</v>
      </c>
      <c r="L80" s="5"/>
      <c r="M80" s="5"/>
    </row>
    <row r="81" spans="1:13" ht="18.75">
      <c r="A81" s="145"/>
      <c r="B81" s="149" t="s">
        <v>463</v>
      </c>
      <c r="C81" s="149"/>
      <c r="D81" s="150" t="s">
        <v>111</v>
      </c>
      <c r="E81" s="150"/>
      <c r="F81" s="41">
        <v>1125</v>
      </c>
      <c r="G81" s="42">
        <v>5</v>
      </c>
      <c r="H81" s="151">
        <f t="shared" si="1"/>
        <v>5625</v>
      </c>
      <c r="I81" s="151"/>
      <c r="J81" s="151"/>
      <c r="K81" s="21" t="s">
        <v>298</v>
      </c>
      <c r="L81" s="5"/>
      <c r="M81" s="5"/>
    </row>
    <row r="82" spans="1:13" ht="18.75">
      <c r="A82" s="145"/>
      <c r="B82" s="149" t="s">
        <v>264</v>
      </c>
      <c r="C82" s="149"/>
      <c r="D82" s="150" t="s">
        <v>111</v>
      </c>
      <c r="E82" s="150"/>
      <c r="F82" s="41">
        <v>0</v>
      </c>
      <c r="G82" s="42">
        <v>25</v>
      </c>
      <c r="H82" s="151">
        <f t="shared" si="1"/>
        <v>0</v>
      </c>
      <c r="I82" s="151"/>
      <c r="J82" s="151"/>
      <c r="K82" s="21" t="s">
        <v>298</v>
      </c>
      <c r="L82" s="5"/>
      <c r="M82" s="5"/>
    </row>
    <row r="83" spans="1:13" ht="18.75">
      <c r="A83" s="145"/>
      <c r="B83" s="131" t="s">
        <v>133</v>
      </c>
      <c r="C83" s="131"/>
      <c r="D83" s="150" t="s">
        <v>122</v>
      </c>
      <c r="E83" s="150"/>
      <c r="F83" s="41">
        <v>0</v>
      </c>
      <c r="G83" s="42">
        <v>15</v>
      </c>
      <c r="H83" s="151">
        <f t="shared" si="1"/>
        <v>0</v>
      </c>
      <c r="I83" s="151"/>
      <c r="J83" s="151"/>
      <c r="K83" s="21" t="s">
        <v>298</v>
      </c>
      <c r="L83" s="5"/>
      <c r="M83" s="5"/>
    </row>
    <row r="84" spans="1:13" ht="18.75">
      <c r="A84" s="145"/>
      <c r="B84" s="149" t="s">
        <v>18</v>
      </c>
      <c r="C84" s="149"/>
      <c r="D84" s="155" t="s">
        <v>111</v>
      </c>
      <c r="E84" s="156"/>
      <c r="F84" s="41">
        <v>0</v>
      </c>
      <c r="G84" s="42">
        <v>20</v>
      </c>
      <c r="H84" s="157">
        <f t="shared" si="1"/>
        <v>0</v>
      </c>
      <c r="I84" s="158"/>
      <c r="J84" s="43"/>
      <c r="K84" s="21" t="s">
        <v>298</v>
      </c>
      <c r="L84" s="5"/>
      <c r="M84" s="5"/>
    </row>
    <row r="85" spans="1:14" ht="16.5" customHeight="1">
      <c r="A85" s="145"/>
      <c r="B85" s="159" t="s">
        <v>339</v>
      </c>
      <c r="C85" s="160"/>
      <c r="D85" s="155" t="s">
        <v>111</v>
      </c>
      <c r="E85" s="156"/>
      <c r="F85" s="41">
        <v>0</v>
      </c>
      <c r="G85" s="41">
        <v>180</v>
      </c>
      <c r="H85" s="157">
        <f t="shared" si="1"/>
        <v>0</v>
      </c>
      <c r="I85" s="158"/>
      <c r="J85" s="43">
        <f>SUM(H85)</f>
        <v>0</v>
      </c>
      <c r="K85" s="21" t="s">
        <v>298</v>
      </c>
      <c r="L85" s="5"/>
      <c r="M85" s="5"/>
      <c r="N85" t="s">
        <v>642</v>
      </c>
    </row>
    <row r="86" spans="1:14" ht="16.5" customHeight="1">
      <c r="A86" s="145"/>
      <c r="B86" s="161" t="s">
        <v>113</v>
      </c>
      <c r="C86" s="161"/>
      <c r="D86" s="162"/>
      <c r="E86" s="162"/>
      <c r="F86" s="50"/>
      <c r="G86" s="50"/>
      <c r="H86" s="163">
        <f>SUM(H41:J85)</f>
        <v>270823</v>
      </c>
      <c r="I86" s="163"/>
      <c r="J86" s="163"/>
      <c r="K86" s="16">
        <f>H86</f>
        <v>270823</v>
      </c>
      <c r="L86" s="13"/>
      <c r="M86" s="14"/>
      <c r="N86" t="s">
        <v>643</v>
      </c>
    </row>
    <row r="87" spans="1:13" ht="19.5" customHeight="1">
      <c r="A87" s="145"/>
      <c r="B87" s="133" t="s">
        <v>234</v>
      </c>
      <c r="C87" s="133"/>
      <c r="D87" s="133"/>
      <c r="E87" s="133"/>
      <c r="F87" s="133"/>
      <c r="G87" s="133"/>
      <c r="H87" s="133"/>
      <c r="I87" s="133"/>
      <c r="J87" s="133"/>
      <c r="K87" s="21"/>
      <c r="L87" s="5"/>
      <c r="M87" s="5"/>
    </row>
    <row r="88" spans="1:13" ht="18.75" customHeight="1">
      <c r="A88" s="145"/>
      <c r="B88" s="164" t="s">
        <v>258</v>
      </c>
      <c r="C88" s="164"/>
      <c r="D88" s="164" t="s">
        <v>259</v>
      </c>
      <c r="E88" s="164"/>
      <c r="F88" s="51" t="s">
        <v>260</v>
      </c>
      <c r="G88" s="36" t="s">
        <v>261</v>
      </c>
      <c r="H88" s="164" t="s">
        <v>257</v>
      </c>
      <c r="I88" s="164"/>
      <c r="J88" s="164"/>
      <c r="K88" s="21"/>
      <c r="L88" s="5"/>
      <c r="M88" s="5"/>
    </row>
    <row r="89" spans="1:13" ht="18.75">
      <c r="A89" s="145"/>
      <c r="B89" s="131" t="s">
        <v>134</v>
      </c>
      <c r="C89" s="131"/>
      <c r="D89" s="150" t="s">
        <v>111</v>
      </c>
      <c r="E89" s="150"/>
      <c r="F89" s="41">
        <v>0</v>
      </c>
      <c r="G89" s="42">
        <v>110</v>
      </c>
      <c r="H89" s="151">
        <f aca="true" t="shared" si="2" ref="H89:H138">F89*G89</f>
        <v>0</v>
      </c>
      <c r="I89" s="151"/>
      <c r="J89" s="151"/>
      <c r="K89" s="21" t="s">
        <v>300</v>
      </c>
      <c r="L89" s="5"/>
      <c r="M89" s="5"/>
    </row>
    <row r="90" spans="1:13" ht="18.75">
      <c r="A90" s="145"/>
      <c r="B90" s="131" t="s">
        <v>135</v>
      </c>
      <c r="C90" s="131"/>
      <c r="D90" s="150" t="s">
        <v>111</v>
      </c>
      <c r="E90" s="150"/>
      <c r="F90" s="41">
        <v>0</v>
      </c>
      <c r="G90" s="42">
        <v>145</v>
      </c>
      <c r="H90" s="151">
        <f t="shared" si="2"/>
        <v>0</v>
      </c>
      <c r="I90" s="151"/>
      <c r="J90" s="151"/>
      <c r="K90" s="21" t="s">
        <v>300</v>
      </c>
      <c r="L90" s="5"/>
      <c r="M90" s="5"/>
    </row>
    <row r="91" spans="1:13" ht="18.75">
      <c r="A91" s="145"/>
      <c r="B91" s="131" t="s">
        <v>136</v>
      </c>
      <c r="C91" s="131"/>
      <c r="D91" s="150" t="s">
        <v>111</v>
      </c>
      <c r="E91" s="150"/>
      <c r="F91" s="41">
        <v>0</v>
      </c>
      <c r="G91" s="42">
        <v>90</v>
      </c>
      <c r="H91" s="151">
        <f t="shared" si="2"/>
        <v>0</v>
      </c>
      <c r="I91" s="151"/>
      <c r="J91" s="151"/>
      <c r="K91" s="21" t="s">
        <v>300</v>
      </c>
      <c r="L91" s="5"/>
      <c r="M91" s="5"/>
    </row>
    <row r="92" spans="1:13" ht="18.75">
      <c r="A92" s="145"/>
      <c r="B92" s="131" t="s">
        <v>137</v>
      </c>
      <c r="C92" s="131"/>
      <c r="D92" s="150" t="s">
        <v>111</v>
      </c>
      <c r="E92" s="150"/>
      <c r="F92" s="41">
        <v>50</v>
      </c>
      <c r="G92" s="42">
        <v>70</v>
      </c>
      <c r="H92" s="151">
        <f>F92*G92</f>
        <v>3500</v>
      </c>
      <c r="I92" s="151"/>
      <c r="J92" s="151"/>
      <c r="K92" s="21" t="s">
        <v>300</v>
      </c>
      <c r="L92" s="5"/>
      <c r="M92" s="5"/>
    </row>
    <row r="93" spans="1:13" ht="18.75">
      <c r="A93" s="145"/>
      <c r="B93" s="125" t="s">
        <v>468</v>
      </c>
      <c r="C93" s="127"/>
      <c r="D93" s="155" t="s">
        <v>111</v>
      </c>
      <c r="E93" s="156"/>
      <c r="F93" s="41">
        <v>0</v>
      </c>
      <c r="G93" s="42">
        <v>90</v>
      </c>
      <c r="H93" s="157">
        <f>G93*F93</f>
        <v>0</v>
      </c>
      <c r="I93" s="158"/>
      <c r="J93" s="43"/>
      <c r="K93" s="21" t="s">
        <v>300</v>
      </c>
      <c r="L93" s="5"/>
      <c r="M93" s="5"/>
    </row>
    <row r="94" spans="1:13" ht="18.75">
      <c r="A94" s="145"/>
      <c r="B94" s="125" t="s">
        <v>340</v>
      </c>
      <c r="C94" s="127"/>
      <c r="D94" s="155" t="s">
        <v>111</v>
      </c>
      <c r="E94" s="156"/>
      <c r="F94" s="41">
        <v>0</v>
      </c>
      <c r="G94" s="42">
        <v>200</v>
      </c>
      <c r="H94" s="157">
        <f>G94*F94</f>
        <v>0</v>
      </c>
      <c r="I94" s="158"/>
      <c r="J94" s="43"/>
      <c r="K94" s="21" t="s">
        <v>300</v>
      </c>
      <c r="L94" s="5"/>
      <c r="M94" s="5"/>
    </row>
    <row r="95" spans="1:13" ht="18.75">
      <c r="A95" s="145"/>
      <c r="B95" s="131" t="s">
        <v>138</v>
      </c>
      <c r="C95" s="131"/>
      <c r="D95" s="150" t="s">
        <v>111</v>
      </c>
      <c r="E95" s="150"/>
      <c r="F95" s="41">
        <v>0</v>
      </c>
      <c r="G95" s="42">
        <v>35</v>
      </c>
      <c r="H95" s="151">
        <f t="shared" si="2"/>
        <v>0</v>
      </c>
      <c r="I95" s="151"/>
      <c r="J95" s="151"/>
      <c r="K95" s="21" t="s">
        <v>300</v>
      </c>
      <c r="L95" s="5"/>
      <c r="M95" s="5"/>
    </row>
    <row r="96" spans="1:13" ht="18.75">
      <c r="A96" s="145"/>
      <c r="B96" s="131" t="s">
        <v>139</v>
      </c>
      <c r="C96" s="131"/>
      <c r="D96" s="150" t="s">
        <v>111</v>
      </c>
      <c r="E96" s="150"/>
      <c r="F96" s="41">
        <v>0</v>
      </c>
      <c r="G96" s="42">
        <v>180</v>
      </c>
      <c r="H96" s="151">
        <f t="shared" si="2"/>
        <v>0</v>
      </c>
      <c r="I96" s="151"/>
      <c r="J96" s="151"/>
      <c r="K96" s="21" t="s">
        <v>300</v>
      </c>
      <c r="L96" s="5"/>
      <c r="M96" s="5"/>
    </row>
    <row r="97" spans="1:13" ht="18.75">
      <c r="A97" s="145"/>
      <c r="B97" s="131" t="s">
        <v>140</v>
      </c>
      <c r="C97" s="131"/>
      <c r="D97" s="150" t="s">
        <v>111</v>
      </c>
      <c r="E97" s="150"/>
      <c r="F97" s="41">
        <v>138</v>
      </c>
      <c r="G97" s="42">
        <v>60</v>
      </c>
      <c r="H97" s="151">
        <f t="shared" si="2"/>
        <v>8280</v>
      </c>
      <c r="I97" s="151"/>
      <c r="J97" s="151"/>
      <c r="K97" s="21" t="s">
        <v>300</v>
      </c>
      <c r="L97" s="5"/>
      <c r="M97" s="5"/>
    </row>
    <row r="98" spans="1:13" ht="18.75">
      <c r="A98" s="145"/>
      <c r="B98" s="131" t="s">
        <v>341</v>
      </c>
      <c r="C98" s="131"/>
      <c r="D98" s="150" t="s">
        <v>111</v>
      </c>
      <c r="E98" s="150"/>
      <c r="F98" s="41">
        <v>525</v>
      </c>
      <c r="G98" s="42">
        <v>55</v>
      </c>
      <c r="H98" s="151">
        <f t="shared" si="2"/>
        <v>28875</v>
      </c>
      <c r="I98" s="151"/>
      <c r="J98" s="151"/>
      <c r="K98" s="21" t="s">
        <v>300</v>
      </c>
      <c r="L98" s="5"/>
      <c r="M98" s="5"/>
    </row>
    <row r="99" spans="1:13" ht="18.75">
      <c r="A99" s="145"/>
      <c r="B99" s="125" t="s">
        <v>24</v>
      </c>
      <c r="C99" s="127"/>
      <c r="D99" s="155" t="s">
        <v>111</v>
      </c>
      <c r="E99" s="156"/>
      <c r="F99" s="41">
        <v>151</v>
      </c>
      <c r="G99" s="42">
        <v>110</v>
      </c>
      <c r="H99" s="157">
        <f>G99*F99</f>
        <v>16610</v>
      </c>
      <c r="I99" s="158"/>
      <c r="J99" s="43"/>
      <c r="K99" s="21" t="s">
        <v>300</v>
      </c>
      <c r="L99" s="5"/>
      <c r="M99" s="5"/>
    </row>
    <row r="100" spans="1:13" ht="18.75">
      <c r="A100" s="145"/>
      <c r="B100" s="125" t="s">
        <v>342</v>
      </c>
      <c r="C100" s="127"/>
      <c r="D100" s="155" t="s">
        <v>111</v>
      </c>
      <c r="E100" s="156"/>
      <c r="F100" s="41">
        <v>237</v>
      </c>
      <c r="G100" s="42">
        <v>90</v>
      </c>
      <c r="H100" s="157">
        <f>G100*F100</f>
        <v>21330</v>
      </c>
      <c r="I100" s="158"/>
      <c r="J100" s="43"/>
      <c r="K100" s="21" t="s">
        <v>300</v>
      </c>
      <c r="L100" s="5"/>
      <c r="M100" s="5"/>
    </row>
    <row r="101" spans="1:13" ht="18.75">
      <c r="A101" s="145"/>
      <c r="B101" s="131" t="s">
        <v>141</v>
      </c>
      <c r="C101" s="131"/>
      <c r="D101" s="150" t="s">
        <v>111</v>
      </c>
      <c r="E101" s="150"/>
      <c r="F101" s="41">
        <v>120</v>
      </c>
      <c r="G101" s="42">
        <v>40</v>
      </c>
      <c r="H101" s="151">
        <f t="shared" si="2"/>
        <v>4800</v>
      </c>
      <c r="I101" s="151"/>
      <c r="J101" s="151"/>
      <c r="K101" s="21" t="s">
        <v>300</v>
      </c>
      <c r="L101" s="5"/>
      <c r="M101" s="5"/>
    </row>
    <row r="102" spans="1:13" ht="18.75">
      <c r="A102" s="145"/>
      <c r="B102" s="131" t="s">
        <v>343</v>
      </c>
      <c r="C102" s="131"/>
      <c r="D102" s="155" t="s">
        <v>111</v>
      </c>
      <c r="E102" s="156"/>
      <c r="F102" s="41">
        <v>97</v>
      </c>
      <c r="G102" s="42">
        <v>90</v>
      </c>
      <c r="H102" s="157">
        <f>G102*F102</f>
        <v>8730</v>
      </c>
      <c r="I102" s="158"/>
      <c r="J102" s="43"/>
      <c r="K102" s="21" t="s">
        <v>300</v>
      </c>
      <c r="L102" s="5"/>
      <c r="M102" s="5"/>
    </row>
    <row r="103" spans="1:13" ht="18.75">
      <c r="A103" s="145"/>
      <c r="B103" s="131" t="s">
        <v>344</v>
      </c>
      <c r="C103" s="131"/>
      <c r="D103" s="150" t="s">
        <v>111</v>
      </c>
      <c r="E103" s="150"/>
      <c r="F103" s="41">
        <v>250</v>
      </c>
      <c r="G103" s="42">
        <v>60</v>
      </c>
      <c r="H103" s="151">
        <f t="shared" si="2"/>
        <v>15000</v>
      </c>
      <c r="I103" s="151"/>
      <c r="J103" s="151"/>
      <c r="K103" s="21" t="s">
        <v>300</v>
      </c>
      <c r="L103" s="5"/>
      <c r="M103" s="5"/>
    </row>
    <row r="104" spans="1:13" ht="18.75">
      <c r="A104" s="145"/>
      <c r="B104" s="131" t="s">
        <v>477</v>
      </c>
      <c r="C104" s="131"/>
      <c r="D104" s="150" t="s">
        <v>111</v>
      </c>
      <c r="E104" s="150"/>
      <c r="F104" s="41">
        <v>125</v>
      </c>
      <c r="G104" s="42">
        <v>65</v>
      </c>
      <c r="H104" s="151">
        <f t="shared" si="2"/>
        <v>8125</v>
      </c>
      <c r="I104" s="151"/>
      <c r="J104" s="151"/>
      <c r="K104" s="21" t="s">
        <v>300</v>
      </c>
      <c r="L104" s="5"/>
      <c r="M104" s="5"/>
    </row>
    <row r="105" spans="1:14" ht="18.75">
      <c r="A105" s="145"/>
      <c r="B105" s="131" t="s">
        <v>478</v>
      </c>
      <c r="C105" s="131"/>
      <c r="D105" s="150" t="s">
        <v>345</v>
      </c>
      <c r="E105" s="150"/>
      <c r="F105" s="41">
        <v>0</v>
      </c>
      <c r="G105" s="42">
        <v>1500</v>
      </c>
      <c r="H105" s="151">
        <f t="shared" si="2"/>
        <v>0</v>
      </c>
      <c r="I105" s="151"/>
      <c r="J105" s="151"/>
      <c r="K105" s="21" t="s">
        <v>300</v>
      </c>
      <c r="L105" s="5"/>
      <c r="M105" s="5"/>
      <c r="N105" t="s">
        <v>644</v>
      </c>
    </row>
    <row r="106" spans="1:15" ht="18.75">
      <c r="A106" s="145"/>
      <c r="B106" s="131" t="s">
        <v>469</v>
      </c>
      <c r="C106" s="131"/>
      <c r="D106" s="150" t="s">
        <v>111</v>
      </c>
      <c r="E106" s="150"/>
      <c r="F106" s="41">
        <v>59</v>
      </c>
      <c r="G106" s="42">
        <v>100</v>
      </c>
      <c r="H106" s="151">
        <f t="shared" si="2"/>
        <v>5900</v>
      </c>
      <c r="I106" s="151"/>
      <c r="J106" s="151"/>
      <c r="K106" s="21" t="s">
        <v>300</v>
      </c>
      <c r="L106" s="5"/>
      <c r="M106" s="5"/>
      <c r="O106" t="s">
        <v>662</v>
      </c>
    </row>
    <row r="107" spans="1:13" ht="18.75">
      <c r="A107" s="145"/>
      <c r="B107" s="131" t="s">
        <v>142</v>
      </c>
      <c r="C107" s="131"/>
      <c r="D107" s="150" t="s">
        <v>111</v>
      </c>
      <c r="E107" s="150"/>
      <c r="F107" s="41">
        <v>0</v>
      </c>
      <c r="G107" s="42">
        <v>0.25</v>
      </c>
      <c r="H107" s="151">
        <f t="shared" si="2"/>
        <v>0</v>
      </c>
      <c r="I107" s="151"/>
      <c r="J107" s="151"/>
      <c r="K107" s="21" t="s">
        <v>300</v>
      </c>
      <c r="L107" s="5"/>
      <c r="M107" s="5"/>
    </row>
    <row r="108" spans="1:15" ht="18.75">
      <c r="A108" s="145"/>
      <c r="B108" s="131" t="s">
        <v>346</v>
      </c>
      <c r="C108" s="131"/>
      <c r="D108" s="150" t="s">
        <v>347</v>
      </c>
      <c r="E108" s="150"/>
      <c r="F108" s="41">
        <v>0</v>
      </c>
      <c r="G108" s="42">
        <v>5</v>
      </c>
      <c r="H108" s="151">
        <f t="shared" si="2"/>
        <v>0</v>
      </c>
      <c r="I108" s="151"/>
      <c r="J108" s="151"/>
      <c r="K108" s="21" t="s">
        <v>300</v>
      </c>
      <c r="L108" s="5"/>
      <c r="M108" s="5"/>
      <c r="O108">
        <v>15000</v>
      </c>
    </row>
    <row r="109" spans="1:13" ht="18.75">
      <c r="A109" s="145"/>
      <c r="B109" s="131" t="s">
        <v>348</v>
      </c>
      <c r="C109" s="131"/>
      <c r="D109" s="150" t="s">
        <v>349</v>
      </c>
      <c r="E109" s="150"/>
      <c r="F109" s="41">
        <v>535</v>
      </c>
      <c r="G109" s="42">
        <v>30</v>
      </c>
      <c r="H109" s="151">
        <f t="shared" si="2"/>
        <v>16050</v>
      </c>
      <c r="I109" s="151"/>
      <c r="J109" s="151"/>
      <c r="K109" s="21" t="s">
        <v>300</v>
      </c>
      <c r="L109" s="5"/>
      <c r="M109" s="5"/>
    </row>
    <row r="110" spans="1:13" ht="18.75">
      <c r="A110" s="145"/>
      <c r="B110" s="131" t="s">
        <v>471</v>
      </c>
      <c r="C110" s="131"/>
      <c r="D110" s="150" t="s">
        <v>111</v>
      </c>
      <c r="E110" s="150"/>
      <c r="F110" s="41">
        <v>70</v>
      </c>
      <c r="G110" s="42">
        <v>220</v>
      </c>
      <c r="H110" s="151">
        <f t="shared" si="2"/>
        <v>15400</v>
      </c>
      <c r="I110" s="151"/>
      <c r="J110" s="151"/>
      <c r="K110" s="21" t="s">
        <v>300</v>
      </c>
      <c r="L110" s="5"/>
      <c r="M110" s="5"/>
    </row>
    <row r="111" spans="1:13" ht="18.75">
      <c r="A111" s="145"/>
      <c r="B111" s="131" t="s">
        <v>143</v>
      </c>
      <c r="C111" s="131"/>
      <c r="D111" s="150" t="s">
        <v>111</v>
      </c>
      <c r="E111" s="150"/>
      <c r="F111" s="41">
        <v>25</v>
      </c>
      <c r="G111" s="42">
        <v>50</v>
      </c>
      <c r="H111" s="151">
        <f t="shared" si="2"/>
        <v>1250</v>
      </c>
      <c r="I111" s="151"/>
      <c r="J111" s="151"/>
      <c r="K111" s="21" t="s">
        <v>300</v>
      </c>
      <c r="L111" s="5"/>
      <c r="M111" s="5"/>
    </row>
    <row r="112" spans="1:13" ht="18.75">
      <c r="A112" s="145"/>
      <c r="B112" s="131" t="s">
        <v>144</v>
      </c>
      <c r="C112" s="131"/>
      <c r="D112" s="150" t="s">
        <v>111</v>
      </c>
      <c r="E112" s="150"/>
      <c r="F112" s="41">
        <v>165</v>
      </c>
      <c r="G112" s="42">
        <v>250</v>
      </c>
      <c r="H112" s="151">
        <f t="shared" si="2"/>
        <v>41250</v>
      </c>
      <c r="I112" s="151"/>
      <c r="J112" s="151"/>
      <c r="K112" s="21" t="s">
        <v>300</v>
      </c>
      <c r="L112" s="5"/>
      <c r="M112" s="5"/>
    </row>
    <row r="113" spans="1:13" ht="18.75">
      <c r="A113" s="145"/>
      <c r="B113" s="131" t="s">
        <v>350</v>
      </c>
      <c r="C113" s="131"/>
      <c r="D113" s="150" t="s">
        <v>111</v>
      </c>
      <c r="E113" s="150"/>
      <c r="F113" s="41">
        <v>85</v>
      </c>
      <c r="G113" s="42">
        <v>180</v>
      </c>
      <c r="H113" s="151">
        <f t="shared" si="2"/>
        <v>15300</v>
      </c>
      <c r="I113" s="151"/>
      <c r="J113" s="151"/>
      <c r="K113" s="21" t="s">
        <v>300</v>
      </c>
      <c r="L113" s="5"/>
      <c r="M113" s="5"/>
    </row>
    <row r="114" spans="1:13" ht="18.75">
      <c r="A114" s="145"/>
      <c r="B114" s="131" t="s">
        <v>25</v>
      </c>
      <c r="C114" s="131"/>
      <c r="D114" s="150" t="s">
        <v>112</v>
      </c>
      <c r="E114" s="150"/>
      <c r="F114" s="41">
        <v>200</v>
      </c>
      <c r="G114" s="42">
        <v>100</v>
      </c>
      <c r="H114" s="151">
        <f t="shared" si="2"/>
        <v>20000</v>
      </c>
      <c r="I114" s="151"/>
      <c r="J114" s="151"/>
      <c r="K114" s="21" t="s">
        <v>300</v>
      </c>
      <c r="L114" s="5"/>
      <c r="M114" s="5"/>
    </row>
    <row r="115" spans="1:13" ht="18.75">
      <c r="A115" s="145"/>
      <c r="B115" s="131" t="s">
        <v>145</v>
      </c>
      <c r="C115" s="131"/>
      <c r="D115" s="150" t="s">
        <v>111</v>
      </c>
      <c r="E115" s="150"/>
      <c r="F115" s="41">
        <v>120</v>
      </c>
      <c r="G115" s="42">
        <v>60</v>
      </c>
      <c r="H115" s="151">
        <f t="shared" si="2"/>
        <v>7200</v>
      </c>
      <c r="I115" s="151"/>
      <c r="J115" s="151"/>
      <c r="K115" s="21" t="s">
        <v>300</v>
      </c>
      <c r="L115" s="5"/>
      <c r="M115" s="5"/>
    </row>
    <row r="116" spans="1:13" ht="18.75">
      <c r="A116" s="145"/>
      <c r="B116" s="131" t="s">
        <v>351</v>
      </c>
      <c r="C116" s="131"/>
      <c r="D116" s="150" t="s">
        <v>111</v>
      </c>
      <c r="E116" s="150"/>
      <c r="F116" s="41">
        <v>22</v>
      </c>
      <c r="G116" s="42">
        <v>65</v>
      </c>
      <c r="H116" s="151">
        <f t="shared" si="2"/>
        <v>1430</v>
      </c>
      <c r="I116" s="151"/>
      <c r="J116" s="151"/>
      <c r="K116" s="21" t="s">
        <v>300</v>
      </c>
      <c r="L116" s="5"/>
      <c r="M116" s="5"/>
    </row>
    <row r="117" spans="1:13" ht="18.75">
      <c r="A117" s="145"/>
      <c r="B117" s="131" t="s">
        <v>425</v>
      </c>
      <c r="C117" s="131"/>
      <c r="D117" s="150" t="s">
        <v>111</v>
      </c>
      <c r="E117" s="150"/>
      <c r="F117" s="41">
        <v>175</v>
      </c>
      <c r="G117" s="42">
        <v>155</v>
      </c>
      <c r="H117" s="151">
        <f t="shared" si="2"/>
        <v>27125</v>
      </c>
      <c r="I117" s="151"/>
      <c r="J117" s="151"/>
      <c r="K117" s="21" t="s">
        <v>300</v>
      </c>
      <c r="L117" s="5"/>
      <c r="M117" s="5"/>
    </row>
    <row r="118" spans="1:13" ht="18.75">
      <c r="A118" s="145"/>
      <c r="B118" s="165" t="s">
        <v>424</v>
      </c>
      <c r="C118" s="165"/>
      <c r="D118" s="150" t="s">
        <v>146</v>
      </c>
      <c r="E118" s="150"/>
      <c r="F118" s="41">
        <v>0</v>
      </c>
      <c r="G118" s="42">
        <v>45</v>
      </c>
      <c r="H118" s="151">
        <f t="shared" si="2"/>
        <v>0</v>
      </c>
      <c r="I118" s="151"/>
      <c r="J118" s="151"/>
      <c r="K118" s="21" t="s">
        <v>300</v>
      </c>
      <c r="L118" s="5"/>
      <c r="M118" s="5"/>
    </row>
    <row r="119" spans="1:13" ht="18.75">
      <c r="A119" s="145"/>
      <c r="B119" s="131" t="s">
        <v>470</v>
      </c>
      <c r="C119" s="131"/>
      <c r="D119" s="150" t="s">
        <v>111</v>
      </c>
      <c r="E119" s="150"/>
      <c r="F119" s="41">
        <v>35</v>
      </c>
      <c r="G119" s="42">
        <v>1000</v>
      </c>
      <c r="H119" s="151">
        <f>G119*F119</f>
        <v>35000</v>
      </c>
      <c r="I119" s="151"/>
      <c r="J119" s="151"/>
      <c r="K119" s="21" t="s">
        <v>300</v>
      </c>
      <c r="L119" s="5"/>
      <c r="M119" s="5"/>
    </row>
    <row r="120" spans="1:13" ht="18.75">
      <c r="A120" s="145"/>
      <c r="B120" s="131" t="s">
        <v>26</v>
      </c>
      <c r="C120" s="131"/>
      <c r="D120" s="150" t="s">
        <v>111</v>
      </c>
      <c r="E120" s="150"/>
      <c r="F120" s="41">
        <v>100</v>
      </c>
      <c r="G120" s="42">
        <v>75</v>
      </c>
      <c r="H120" s="151">
        <f t="shared" si="2"/>
        <v>7500</v>
      </c>
      <c r="I120" s="151"/>
      <c r="J120" s="151"/>
      <c r="K120" s="21" t="s">
        <v>300</v>
      </c>
      <c r="L120" s="5"/>
      <c r="M120" s="5"/>
    </row>
    <row r="121" spans="1:15" ht="18.75">
      <c r="A121" s="145"/>
      <c r="B121" s="131" t="s">
        <v>165</v>
      </c>
      <c r="C121" s="131"/>
      <c r="D121" s="150" t="s">
        <v>111</v>
      </c>
      <c r="E121" s="150"/>
      <c r="F121" s="41">
        <v>5</v>
      </c>
      <c r="G121" s="42">
        <v>768.9</v>
      </c>
      <c r="H121" s="151">
        <f t="shared" si="2"/>
        <v>3844.5</v>
      </c>
      <c r="I121" s="151"/>
      <c r="J121" s="151"/>
      <c r="K121" s="21" t="s">
        <v>300</v>
      </c>
      <c r="L121" s="5"/>
      <c r="M121" s="5"/>
      <c r="O121">
        <v>15500</v>
      </c>
    </row>
    <row r="122" spans="1:13" ht="18.75">
      <c r="A122" s="145"/>
      <c r="B122" s="125" t="s">
        <v>166</v>
      </c>
      <c r="C122" s="127"/>
      <c r="D122" s="150" t="s">
        <v>111</v>
      </c>
      <c r="E122" s="150"/>
      <c r="F122" s="41">
        <v>25</v>
      </c>
      <c r="G122" s="42">
        <v>2500</v>
      </c>
      <c r="H122" s="151">
        <f t="shared" si="2"/>
        <v>62500</v>
      </c>
      <c r="I122" s="151"/>
      <c r="J122" s="151"/>
      <c r="K122" s="21" t="s">
        <v>300</v>
      </c>
      <c r="L122" s="5"/>
      <c r="M122" s="5"/>
    </row>
    <row r="123" spans="1:13" ht="18.75">
      <c r="A123" s="145"/>
      <c r="B123" s="131" t="s">
        <v>352</v>
      </c>
      <c r="C123" s="131"/>
      <c r="D123" s="150" t="s">
        <v>111</v>
      </c>
      <c r="E123" s="150"/>
      <c r="F123" s="41">
        <v>30</v>
      </c>
      <c r="G123" s="42">
        <v>450</v>
      </c>
      <c r="H123" s="151">
        <f t="shared" si="2"/>
        <v>13500</v>
      </c>
      <c r="I123" s="151"/>
      <c r="J123" s="151"/>
      <c r="K123" s="21" t="s">
        <v>300</v>
      </c>
      <c r="L123" s="5"/>
      <c r="M123" s="5"/>
    </row>
    <row r="124" spans="1:13" ht="18.75">
      <c r="A124" s="145"/>
      <c r="B124" s="131" t="s">
        <v>167</v>
      </c>
      <c r="C124" s="131"/>
      <c r="D124" s="150" t="s">
        <v>111</v>
      </c>
      <c r="E124" s="150"/>
      <c r="F124" s="41">
        <v>0</v>
      </c>
      <c r="G124" s="42">
        <v>200</v>
      </c>
      <c r="H124" s="151">
        <f t="shared" si="2"/>
        <v>0</v>
      </c>
      <c r="I124" s="151"/>
      <c r="J124" s="151"/>
      <c r="K124" s="21" t="s">
        <v>300</v>
      </c>
      <c r="L124" s="5"/>
      <c r="M124" s="5"/>
    </row>
    <row r="125" spans="1:15" ht="18.75">
      <c r="A125" s="145"/>
      <c r="B125" s="131" t="s">
        <v>472</v>
      </c>
      <c r="C125" s="131"/>
      <c r="D125" s="150" t="s">
        <v>111</v>
      </c>
      <c r="E125" s="150"/>
      <c r="F125" s="41">
        <v>10</v>
      </c>
      <c r="G125" s="42">
        <v>1200</v>
      </c>
      <c r="H125" s="151">
        <f t="shared" si="2"/>
        <v>12000</v>
      </c>
      <c r="I125" s="151"/>
      <c r="J125" s="151"/>
      <c r="K125" s="21" t="s">
        <v>300</v>
      </c>
      <c r="L125" s="5"/>
      <c r="M125" s="5"/>
      <c r="O125">
        <v>18000</v>
      </c>
    </row>
    <row r="126" spans="1:13" ht="18.75">
      <c r="A126" s="145"/>
      <c r="B126" s="125" t="s">
        <v>353</v>
      </c>
      <c r="C126" s="127"/>
      <c r="D126" s="155" t="s">
        <v>111</v>
      </c>
      <c r="E126" s="156"/>
      <c r="F126" s="41">
        <v>0</v>
      </c>
      <c r="G126" s="42">
        <v>150</v>
      </c>
      <c r="H126" s="157">
        <f>F126*G126</f>
        <v>0</v>
      </c>
      <c r="I126" s="158"/>
      <c r="J126" s="43"/>
      <c r="K126" s="21" t="s">
        <v>300</v>
      </c>
      <c r="L126" s="5"/>
      <c r="M126" s="5"/>
    </row>
    <row r="127" spans="1:13" ht="18.75">
      <c r="A127" s="145"/>
      <c r="B127" s="125" t="s">
        <v>354</v>
      </c>
      <c r="C127" s="127"/>
      <c r="D127" s="155" t="s">
        <v>111</v>
      </c>
      <c r="E127" s="156"/>
      <c r="F127" s="41">
        <v>0</v>
      </c>
      <c r="G127" s="42">
        <v>65</v>
      </c>
      <c r="H127" s="157">
        <f>F127*G127</f>
        <v>0</v>
      </c>
      <c r="I127" s="158"/>
      <c r="J127" s="43"/>
      <c r="K127" s="21" t="s">
        <v>300</v>
      </c>
      <c r="L127" s="5"/>
      <c r="M127" s="5"/>
    </row>
    <row r="128" spans="1:15" ht="18.75">
      <c r="A128" s="145"/>
      <c r="B128" s="131" t="s">
        <v>168</v>
      </c>
      <c r="C128" s="131"/>
      <c r="D128" s="150" t="s">
        <v>111</v>
      </c>
      <c r="E128" s="150"/>
      <c r="F128" s="41">
        <v>35</v>
      </c>
      <c r="G128" s="42">
        <v>120</v>
      </c>
      <c r="H128" s="151">
        <f t="shared" si="2"/>
        <v>4200</v>
      </c>
      <c r="I128" s="151"/>
      <c r="J128" s="151"/>
      <c r="K128" s="21" t="s">
        <v>300</v>
      </c>
      <c r="L128" s="5"/>
      <c r="M128" s="5"/>
      <c r="O128">
        <v>37800</v>
      </c>
    </row>
    <row r="129" spans="1:13" ht="18.75">
      <c r="A129" s="145"/>
      <c r="B129" s="131" t="s">
        <v>355</v>
      </c>
      <c r="C129" s="131"/>
      <c r="D129" s="150" t="s">
        <v>111</v>
      </c>
      <c r="E129" s="150"/>
      <c r="F129" s="41">
        <v>140</v>
      </c>
      <c r="G129" s="42">
        <v>110</v>
      </c>
      <c r="H129" s="151">
        <f t="shared" si="2"/>
        <v>15400</v>
      </c>
      <c r="I129" s="151"/>
      <c r="J129" s="151"/>
      <c r="K129" s="21" t="s">
        <v>300</v>
      </c>
      <c r="L129" s="5"/>
      <c r="M129" s="5"/>
    </row>
    <row r="130" spans="1:13" ht="18.75">
      <c r="A130" s="145"/>
      <c r="B130" s="131" t="s">
        <v>473</v>
      </c>
      <c r="C130" s="131"/>
      <c r="D130" s="150" t="s">
        <v>111</v>
      </c>
      <c r="E130" s="150"/>
      <c r="F130" s="41">
        <v>29</v>
      </c>
      <c r="G130" s="42">
        <v>650</v>
      </c>
      <c r="H130" s="151">
        <f t="shared" si="2"/>
        <v>18850</v>
      </c>
      <c r="I130" s="151"/>
      <c r="J130" s="151"/>
      <c r="K130" s="21" t="s">
        <v>300</v>
      </c>
      <c r="L130" s="5"/>
      <c r="M130" s="5"/>
    </row>
    <row r="131" spans="1:13" ht="21" customHeight="1">
      <c r="A131" s="145"/>
      <c r="B131" s="125" t="s">
        <v>475</v>
      </c>
      <c r="C131" s="127"/>
      <c r="D131" s="155" t="s">
        <v>111</v>
      </c>
      <c r="E131" s="156"/>
      <c r="F131" s="41">
        <v>0</v>
      </c>
      <c r="G131" s="42">
        <v>3800</v>
      </c>
      <c r="H131" s="157">
        <f>G131*F131</f>
        <v>0</v>
      </c>
      <c r="I131" s="158"/>
      <c r="J131" s="43"/>
      <c r="K131" s="21" t="s">
        <v>300</v>
      </c>
      <c r="L131" s="5"/>
      <c r="M131" s="5"/>
    </row>
    <row r="132" spans="1:13" ht="18.75">
      <c r="A132" s="145"/>
      <c r="B132" s="131" t="s">
        <v>169</v>
      </c>
      <c r="C132" s="131"/>
      <c r="D132" s="150" t="s">
        <v>111</v>
      </c>
      <c r="E132" s="150"/>
      <c r="F132" s="41">
        <v>60</v>
      </c>
      <c r="G132" s="42">
        <v>40</v>
      </c>
      <c r="H132" s="151">
        <f t="shared" si="2"/>
        <v>2400</v>
      </c>
      <c r="I132" s="151"/>
      <c r="J132" s="151"/>
      <c r="K132" s="21" t="s">
        <v>300</v>
      </c>
      <c r="L132" s="5"/>
      <c r="M132" s="5"/>
    </row>
    <row r="133" spans="1:13" ht="18.75">
      <c r="A133" s="145"/>
      <c r="B133" s="125" t="s">
        <v>356</v>
      </c>
      <c r="C133" s="127"/>
      <c r="D133" s="155" t="s">
        <v>111</v>
      </c>
      <c r="E133" s="156"/>
      <c r="F133" s="41">
        <v>0</v>
      </c>
      <c r="G133" s="42">
        <v>56</v>
      </c>
      <c r="H133" s="157">
        <f>F133*G133</f>
        <v>0</v>
      </c>
      <c r="I133" s="158"/>
      <c r="J133" s="43"/>
      <c r="K133" s="21" t="s">
        <v>300</v>
      </c>
      <c r="L133" s="5"/>
      <c r="M133" s="5"/>
    </row>
    <row r="134" spans="1:13" ht="18.75">
      <c r="A134" s="145"/>
      <c r="B134" s="125" t="s">
        <v>476</v>
      </c>
      <c r="C134" s="127"/>
      <c r="D134" s="155" t="s">
        <v>111</v>
      </c>
      <c r="E134" s="156"/>
      <c r="F134" s="41">
        <v>0</v>
      </c>
      <c r="G134" s="42">
        <v>3500</v>
      </c>
      <c r="H134" s="157">
        <f>F134*G134</f>
        <v>0</v>
      </c>
      <c r="I134" s="158"/>
      <c r="J134" s="43"/>
      <c r="K134" s="21" t="s">
        <v>300</v>
      </c>
      <c r="L134" s="5"/>
      <c r="M134" s="5"/>
    </row>
    <row r="135" spans="1:15" ht="18.75">
      <c r="A135" s="145"/>
      <c r="B135" s="125" t="s">
        <v>474</v>
      </c>
      <c r="C135" s="127"/>
      <c r="D135" s="155" t="s">
        <v>111</v>
      </c>
      <c r="E135" s="156"/>
      <c r="F135" s="41">
        <v>10</v>
      </c>
      <c r="G135" s="42">
        <v>1000</v>
      </c>
      <c r="H135" s="157">
        <f>F135*G135</f>
        <v>10000</v>
      </c>
      <c r="I135" s="158"/>
      <c r="J135" s="43"/>
      <c r="K135" s="21" t="s">
        <v>300</v>
      </c>
      <c r="L135" s="5"/>
      <c r="M135" s="5"/>
      <c r="O135">
        <v>20000</v>
      </c>
    </row>
    <row r="136" spans="1:13" ht="18" customHeight="1">
      <c r="A136" s="145"/>
      <c r="B136" s="125" t="s">
        <v>357</v>
      </c>
      <c r="C136" s="127"/>
      <c r="D136" s="155" t="s">
        <v>111</v>
      </c>
      <c r="E136" s="156"/>
      <c r="F136" s="41">
        <v>0</v>
      </c>
      <c r="G136" s="42">
        <v>1200</v>
      </c>
      <c r="H136" s="157">
        <f>G136*F136</f>
        <v>0</v>
      </c>
      <c r="I136" s="158"/>
      <c r="J136" s="43"/>
      <c r="K136" s="21" t="s">
        <v>300</v>
      </c>
      <c r="L136" s="5"/>
      <c r="M136" s="5"/>
    </row>
    <row r="137" spans="1:13" ht="18.75" customHeight="1">
      <c r="A137" s="145"/>
      <c r="B137" s="125" t="s">
        <v>299</v>
      </c>
      <c r="C137" s="127"/>
      <c r="D137" s="155" t="s">
        <v>111</v>
      </c>
      <c r="E137" s="156"/>
      <c r="F137" s="41">
        <v>0</v>
      </c>
      <c r="G137" s="42">
        <v>36</v>
      </c>
      <c r="H137" s="157">
        <f>G137*F137</f>
        <v>0</v>
      </c>
      <c r="I137" s="158"/>
      <c r="J137" s="43"/>
      <c r="K137" s="21" t="s">
        <v>300</v>
      </c>
      <c r="L137" s="5"/>
      <c r="M137" s="5"/>
    </row>
    <row r="138" spans="1:13" ht="19.5" customHeight="1">
      <c r="A138" s="145"/>
      <c r="B138" s="131" t="s">
        <v>358</v>
      </c>
      <c r="C138" s="131"/>
      <c r="D138" s="150" t="s">
        <v>111</v>
      </c>
      <c r="E138" s="150"/>
      <c r="F138" s="41">
        <v>0</v>
      </c>
      <c r="G138" s="42">
        <v>250</v>
      </c>
      <c r="H138" s="151">
        <f t="shared" si="2"/>
        <v>0</v>
      </c>
      <c r="I138" s="151"/>
      <c r="J138" s="151"/>
      <c r="K138" s="21" t="s">
        <v>300</v>
      </c>
      <c r="L138" s="5"/>
      <c r="M138" s="5"/>
    </row>
    <row r="139" spans="1:13" ht="21" customHeight="1">
      <c r="A139" s="145"/>
      <c r="B139" s="162" t="s">
        <v>170</v>
      </c>
      <c r="C139" s="162"/>
      <c r="D139" s="162"/>
      <c r="E139" s="162"/>
      <c r="F139" s="50"/>
      <c r="G139" s="50"/>
      <c r="H139" s="163">
        <f>SUM(H89:J138)</f>
        <v>451349.5</v>
      </c>
      <c r="I139" s="163"/>
      <c r="J139" s="163"/>
      <c r="K139" s="15">
        <f>H139</f>
        <v>451349.5</v>
      </c>
      <c r="L139" s="5"/>
      <c r="M139" s="14"/>
    </row>
    <row r="140" spans="1:13" ht="23.25" customHeight="1">
      <c r="A140" s="145"/>
      <c r="B140" s="133" t="s">
        <v>235</v>
      </c>
      <c r="C140" s="133"/>
      <c r="D140" s="133"/>
      <c r="E140" s="133"/>
      <c r="F140" s="133"/>
      <c r="G140" s="133"/>
      <c r="H140" s="133"/>
      <c r="I140" s="133"/>
      <c r="J140" s="133"/>
      <c r="K140" s="21"/>
      <c r="L140" s="5"/>
      <c r="M140" s="5"/>
    </row>
    <row r="141" spans="1:13" ht="18.75" customHeight="1">
      <c r="A141" s="145"/>
      <c r="B141" s="164" t="s">
        <v>258</v>
      </c>
      <c r="C141" s="164"/>
      <c r="D141" s="164" t="s">
        <v>259</v>
      </c>
      <c r="E141" s="164"/>
      <c r="F141" s="51" t="s">
        <v>260</v>
      </c>
      <c r="G141" s="36" t="s">
        <v>261</v>
      </c>
      <c r="H141" s="164" t="s">
        <v>257</v>
      </c>
      <c r="I141" s="164"/>
      <c r="J141" s="164"/>
      <c r="K141" s="21"/>
      <c r="L141" s="5"/>
      <c r="M141" s="5"/>
    </row>
    <row r="142" spans="1:13" ht="18.75">
      <c r="A142" s="145"/>
      <c r="B142" s="131" t="s">
        <v>359</v>
      </c>
      <c r="C142" s="131"/>
      <c r="D142" s="150" t="s">
        <v>111</v>
      </c>
      <c r="E142" s="150"/>
      <c r="F142" s="41">
        <v>386</v>
      </c>
      <c r="G142" s="42">
        <v>25</v>
      </c>
      <c r="H142" s="151">
        <f>F142*G142</f>
        <v>9650</v>
      </c>
      <c r="I142" s="151"/>
      <c r="J142" s="151"/>
      <c r="K142" s="21" t="s">
        <v>300</v>
      </c>
      <c r="L142" s="5"/>
      <c r="M142" s="5"/>
    </row>
    <row r="143" spans="1:13" ht="18.75">
      <c r="A143" s="145"/>
      <c r="B143" s="131" t="s">
        <v>73</v>
      </c>
      <c r="C143" s="131"/>
      <c r="D143" s="150" t="s">
        <v>111</v>
      </c>
      <c r="E143" s="150"/>
      <c r="F143" s="41">
        <v>42</v>
      </c>
      <c r="G143" s="42">
        <v>300</v>
      </c>
      <c r="H143" s="151">
        <f>G143*F143</f>
        <v>12600</v>
      </c>
      <c r="I143" s="151"/>
      <c r="J143" s="151"/>
      <c r="K143" s="21" t="s">
        <v>300</v>
      </c>
      <c r="L143" s="5"/>
      <c r="M143" s="5"/>
    </row>
    <row r="144" spans="1:13" ht="18.75">
      <c r="A144" s="145"/>
      <c r="B144" s="131" t="s">
        <v>481</v>
      </c>
      <c r="C144" s="131"/>
      <c r="D144" s="155" t="s">
        <v>111</v>
      </c>
      <c r="E144" s="156"/>
      <c r="F144" s="41">
        <v>15</v>
      </c>
      <c r="G144" s="42">
        <v>1500</v>
      </c>
      <c r="H144" s="157">
        <f>G144*F144</f>
        <v>22500</v>
      </c>
      <c r="I144" s="158"/>
      <c r="J144" s="43"/>
      <c r="K144" s="21" t="s">
        <v>300</v>
      </c>
      <c r="L144" s="5"/>
      <c r="M144" s="5"/>
    </row>
    <row r="145" spans="1:15" ht="18.75">
      <c r="A145" s="145"/>
      <c r="B145" s="131" t="s">
        <v>360</v>
      </c>
      <c r="C145" s="131"/>
      <c r="D145" s="155" t="s">
        <v>111</v>
      </c>
      <c r="E145" s="156"/>
      <c r="F145" s="41">
        <v>973</v>
      </c>
      <c r="G145" s="42">
        <v>80</v>
      </c>
      <c r="H145" s="157">
        <f>G145*F145</f>
        <v>77840</v>
      </c>
      <c r="I145" s="158"/>
      <c r="J145" s="43"/>
      <c r="K145" s="21" t="s">
        <v>300</v>
      </c>
      <c r="L145" s="5"/>
      <c r="M145" s="5"/>
      <c r="O145">
        <v>13500</v>
      </c>
    </row>
    <row r="146" spans="1:13" ht="18.75">
      <c r="A146" s="145"/>
      <c r="B146" s="131" t="s">
        <v>171</v>
      </c>
      <c r="C146" s="131"/>
      <c r="D146" s="150" t="s">
        <v>111</v>
      </c>
      <c r="E146" s="150"/>
      <c r="F146" s="41">
        <v>1050</v>
      </c>
      <c r="G146" s="42">
        <v>14</v>
      </c>
      <c r="H146" s="151">
        <f>F146*G146</f>
        <v>14700</v>
      </c>
      <c r="I146" s="151"/>
      <c r="J146" s="151"/>
      <c r="K146" s="21" t="s">
        <v>300</v>
      </c>
      <c r="L146" s="5"/>
      <c r="M146" s="5"/>
    </row>
    <row r="147" spans="1:13" ht="18.75">
      <c r="A147" s="145"/>
      <c r="B147" s="125" t="s">
        <v>361</v>
      </c>
      <c r="C147" s="127"/>
      <c r="D147" s="155" t="s">
        <v>111</v>
      </c>
      <c r="E147" s="156"/>
      <c r="F147" s="41">
        <v>70</v>
      </c>
      <c r="G147" s="42">
        <v>40</v>
      </c>
      <c r="H147" s="157">
        <f>F147*G147</f>
        <v>2800</v>
      </c>
      <c r="I147" s="158"/>
      <c r="J147" s="43"/>
      <c r="K147" s="21" t="s">
        <v>300</v>
      </c>
      <c r="L147" s="5"/>
      <c r="M147" s="5"/>
    </row>
    <row r="148" spans="1:13" ht="18.75">
      <c r="A148" s="145"/>
      <c r="B148" s="125" t="s">
        <v>362</v>
      </c>
      <c r="C148" s="127"/>
      <c r="D148" s="155" t="s">
        <v>111</v>
      </c>
      <c r="E148" s="156"/>
      <c r="F148" s="41">
        <v>28</v>
      </c>
      <c r="G148" s="42">
        <v>380</v>
      </c>
      <c r="H148" s="157">
        <f>G148*F148</f>
        <v>10640</v>
      </c>
      <c r="I148" s="158"/>
      <c r="J148" s="43"/>
      <c r="K148" s="21" t="s">
        <v>300</v>
      </c>
      <c r="L148" s="5"/>
      <c r="M148" s="5"/>
    </row>
    <row r="149" spans="1:13" ht="18.75">
      <c r="A149" s="145"/>
      <c r="B149" s="131" t="s">
        <v>74</v>
      </c>
      <c r="C149" s="131"/>
      <c r="D149" s="150" t="s">
        <v>111</v>
      </c>
      <c r="E149" s="150"/>
      <c r="F149" s="41">
        <v>35</v>
      </c>
      <c r="G149" s="42">
        <v>380</v>
      </c>
      <c r="H149" s="151">
        <v>13860</v>
      </c>
      <c r="I149" s="151"/>
      <c r="J149" s="151"/>
      <c r="K149" s="21" t="s">
        <v>300</v>
      </c>
      <c r="L149" s="5"/>
      <c r="M149" s="5"/>
    </row>
    <row r="150" spans="1:13" ht="18.75">
      <c r="A150" s="145"/>
      <c r="B150" s="131" t="s">
        <v>480</v>
      </c>
      <c r="C150" s="131"/>
      <c r="D150" s="150" t="s">
        <v>111</v>
      </c>
      <c r="E150" s="150"/>
      <c r="F150" s="41">
        <v>76</v>
      </c>
      <c r="G150" s="42">
        <v>70</v>
      </c>
      <c r="H150" s="151">
        <f>F150*G150</f>
        <v>5320</v>
      </c>
      <c r="I150" s="151"/>
      <c r="J150" s="151"/>
      <c r="K150" s="21" t="s">
        <v>300</v>
      </c>
      <c r="L150" s="5"/>
      <c r="M150" s="5"/>
    </row>
    <row r="151" spans="1:13" ht="18.75">
      <c r="A151" s="145"/>
      <c r="B151" s="131" t="s">
        <v>546</v>
      </c>
      <c r="C151" s="131"/>
      <c r="D151" s="150" t="s">
        <v>111</v>
      </c>
      <c r="E151" s="150"/>
      <c r="F151" s="41">
        <v>20</v>
      </c>
      <c r="G151" s="42">
        <v>2000</v>
      </c>
      <c r="H151" s="151">
        <f>G151*F151</f>
        <v>40000</v>
      </c>
      <c r="I151" s="151"/>
      <c r="J151" s="151"/>
      <c r="K151" s="21" t="s">
        <v>300</v>
      </c>
      <c r="L151" s="5"/>
      <c r="M151" s="5"/>
    </row>
    <row r="152" spans="1:15" ht="18.75">
      <c r="A152" s="145"/>
      <c r="B152" s="131" t="s">
        <v>479</v>
      </c>
      <c r="C152" s="131"/>
      <c r="D152" s="150" t="s">
        <v>111</v>
      </c>
      <c r="E152" s="150"/>
      <c r="F152" s="41">
        <v>135</v>
      </c>
      <c r="G152" s="42">
        <v>80</v>
      </c>
      <c r="H152" s="151">
        <f>F152*G152</f>
        <v>10800</v>
      </c>
      <c r="I152" s="151"/>
      <c r="J152" s="151"/>
      <c r="K152" s="21" t="s">
        <v>300</v>
      </c>
      <c r="L152" s="5"/>
      <c r="M152" s="5"/>
      <c r="O152">
        <v>10000</v>
      </c>
    </row>
    <row r="153" spans="1:13" ht="18.75">
      <c r="A153" s="145"/>
      <c r="B153" s="125" t="s">
        <v>75</v>
      </c>
      <c r="C153" s="127"/>
      <c r="D153" s="155" t="s">
        <v>111</v>
      </c>
      <c r="E153" s="156"/>
      <c r="F153" s="41">
        <v>0</v>
      </c>
      <c r="G153" s="42">
        <v>80</v>
      </c>
      <c r="H153" s="157">
        <f>F153*G153</f>
        <v>0</v>
      </c>
      <c r="I153" s="158"/>
      <c r="J153" s="43"/>
      <c r="K153" s="21" t="s">
        <v>300</v>
      </c>
      <c r="L153" s="5"/>
      <c r="M153" s="5"/>
    </row>
    <row r="154" spans="1:13" ht="18.75">
      <c r="A154" s="145"/>
      <c r="B154" s="125" t="s">
        <v>363</v>
      </c>
      <c r="C154" s="127"/>
      <c r="D154" s="155" t="s">
        <v>111</v>
      </c>
      <c r="E154" s="156"/>
      <c r="F154" s="41">
        <v>148</v>
      </c>
      <c r="G154" s="42">
        <v>400</v>
      </c>
      <c r="H154" s="157">
        <f aca="true" t="shared" si="3" ref="H154:H175">F154*G154</f>
        <v>59200</v>
      </c>
      <c r="I154" s="158"/>
      <c r="J154" s="43"/>
      <c r="K154" s="21" t="s">
        <v>300</v>
      </c>
      <c r="L154" s="5"/>
      <c r="M154" s="5"/>
    </row>
    <row r="155" spans="1:13" ht="18.75">
      <c r="A155" s="145"/>
      <c r="B155" s="125" t="s">
        <v>364</v>
      </c>
      <c r="C155" s="127"/>
      <c r="D155" s="155" t="s">
        <v>111</v>
      </c>
      <c r="E155" s="156"/>
      <c r="F155" s="41">
        <v>10</v>
      </c>
      <c r="G155" s="42">
        <v>25</v>
      </c>
      <c r="H155" s="157">
        <f t="shared" si="3"/>
        <v>250</v>
      </c>
      <c r="I155" s="158"/>
      <c r="J155" s="43"/>
      <c r="K155" s="21" t="s">
        <v>300</v>
      </c>
      <c r="L155" s="5"/>
      <c r="M155" s="5"/>
    </row>
    <row r="156" spans="1:13" ht="18.75">
      <c r="A156" s="145"/>
      <c r="B156" s="125" t="s">
        <v>365</v>
      </c>
      <c r="C156" s="127"/>
      <c r="D156" s="155" t="s">
        <v>146</v>
      </c>
      <c r="E156" s="156"/>
      <c r="F156" s="41">
        <v>0</v>
      </c>
      <c r="G156" s="42">
        <v>45</v>
      </c>
      <c r="H156" s="157">
        <f t="shared" si="3"/>
        <v>0</v>
      </c>
      <c r="I156" s="158"/>
      <c r="J156" s="43"/>
      <c r="K156" s="21" t="s">
        <v>300</v>
      </c>
      <c r="L156" s="5"/>
      <c r="M156" s="5"/>
    </row>
    <row r="157" spans="1:13" ht="18.75">
      <c r="A157" s="145"/>
      <c r="B157" s="125" t="s">
        <v>81</v>
      </c>
      <c r="C157" s="127"/>
      <c r="D157" s="155" t="s">
        <v>111</v>
      </c>
      <c r="E157" s="156"/>
      <c r="F157" s="41">
        <v>70</v>
      </c>
      <c r="G157" s="42">
        <v>100</v>
      </c>
      <c r="H157" s="157">
        <f>F157*G157</f>
        <v>7000</v>
      </c>
      <c r="I157" s="158"/>
      <c r="J157" s="43"/>
      <c r="K157" s="21" t="s">
        <v>300</v>
      </c>
      <c r="L157" s="5"/>
      <c r="M157" s="5"/>
    </row>
    <row r="158" spans="1:13" ht="18.75">
      <c r="A158" s="145"/>
      <c r="B158" s="125" t="s">
        <v>366</v>
      </c>
      <c r="C158" s="127"/>
      <c r="D158" s="155" t="s">
        <v>111</v>
      </c>
      <c r="E158" s="156"/>
      <c r="F158" s="41">
        <v>0</v>
      </c>
      <c r="G158" s="42">
        <v>300</v>
      </c>
      <c r="H158" s="157">
        <f t="shared" si="3"/>
        <v>0</v>
      </c>
      <c r="I158" s="158"/>
      <c r="J158" s="43"/>
      <c r="K158" s="21" t="s">
        <v>300</v>
      </c>
      <c r="L158" s="5"/>
      <c r="M158" s="5"/>
    </row>
    <row r="159" spans="1:13" ht="31.5" customHeight="1">
      <c r="A159" s="145"/>
      <c r="B159" s="125" t="s">
        <v>76</v>
      </c>
      <c r="C159" s="127"/>
      <c r="D159" s="155" t="s">
        <v>345</v>
      </c>
      <c r="E159" s="156"/>
      <c r="F159" s="41">
        <v>20</v>
      </c>
      <c r="G159" s="42">
        <v>800</v>
      </c>
      <c r="H159" s="157">
        <f>F159*G159</f>
        <v>16000</v>
      </c>
      <c r="I159" s="158"/>
      <c r="J159" s="43"/>
      <c r="K159" s="21" t="s">
        <v>300</v>
      </c>
      <c r="L159" s="5"/>
      <c r="M159" s="5"/>
    </row>
    <row r="160" spans="1:13" ht="18.75">
      <c r="A160" s="145"/>
      <c r="B160" s="125" t="s">
        <v>367</v>
      </c>
      <c r="C160" s="127"/>
      <c r="D160" s="155" t="s">
        <v>111</v>
      </c>
      <c r="E160" s="156"/>
      <c r="F160" s="41">
        <v>0</v>
      </c>
      <c r="G160" s="42">
        <v>400</v>
      </c>
      <c r="H160" s="157">
        <f>F160*G160</f>
        <v>0</v>
      </c>
      <c r="I160" s="158"/>
      <c r="J160" s="43"/>
      <c r="K160" s="21" t="s">
        <v>300</v>
      </c>
      <c r="L160" s="5"/>
      <c r="M160" s="5"/>
    </row>
    <row r="161" spans="1:13" ht="18.75">
      <c r="A161" s="145"/>
      <c r="B161" s="125" t="s">
        <v>368</v>
      </c>
      <c r="C161" s="127"/>
      <c r="D161" s="155" t="s">
        <v>111</v>
      </c>
      <c r="E161" s="156"/>
      <c r="F161" s="41">
        <v>445</v>
      </c>
      <c r="G161" s="42">
        <v>90</v>
      </c>
      <c r="H161" s="157">
        <f t="shared" si="3"/>
        <v>40050</v>
      </c>
      <c r="I161" s="158"/>
      <c r="J161" s="43"/>
      <c r="K161" s="21" t="s">
        <v>300</v>
      </c>
      <c r="L161" s="5"/>
      <c r="M161" s="5"/>
    </row>
    <row r="162" spans="1:13" ht="18.75">
      <c r="A162" s="145"/>
      <c r="B162" s="131" t="s">
        <v>174</v>
      </c>
      <c r="C162" s="131"/>
      <c r="D162" s="155" t="s">
        <v>146</v>
      </c>
      <c r="E162" s="156"/>
      <c r="F162" s="41">
        <v>0</v>
      </c>
      <c r="G162" s="42">
        <v>20</v>
      </c>
      <c r="H162" s="157">
        <f t="shared" si="3"/>
        <v>0</v>
      </c>
      <c r="I162" s="158"/>
      <c r="J162" s="43"/>
      <c r="K162" s="21" t="s">
        <v>300</v>
      </c>
      <c r="L162" s="5"/>
      <c r="M162" s="5"/>
    </row>
    <row r="163" spans="1:13" ht="18.75">
      <c r="A163" s="145"/>
      <c r="B163" s="125" t="s">
        <v>77</v>
      </c>
      <c r="C163" s="127"/>
      <c r="D163" s="155" t="s">
        <v>111</v>
      </c>
      <c r="E163" s="156"/>
      <c r="F163" s="41">
        <v>611</v>
      </c>
      <c r="G163" s="42">
        <v>150</v>
      </c>
      <c r="H163" s="157">
        <f t="shared" si="3"/>
        <v>91650</v>
      </c>
      <c r="I163" s="158"/>
      <c r="J163" s="43"/>
      <c r="K163" s="21" t="s">
        <v>300</v>
      </c>
      <c r="L163" s="5"/>
      <c r="M163" s="5"/>
    </row>
    <row r="164" spans="1:15" ht="18.75">
      <c r="A164" s="145"/>
      <c r="B164" s="131" t="s">
        <v>82</v>
      </c>
      <c r="C164" s="131"/>
      <c r="D164" s="150" t="s">
        <v>111</v>
      </c>
      <c r="E164" s="150"/>
      <c r="F164" s="41">
        <v>10</v>
      </c>
      <c r="G164" s="42">
        <v>2500</v>
      </c>
      <c r="H164" s="151">
        <f t="shared" si="3"/>
        <v>25000</v>
      </c>
      <c r="I164" s="151"/>
      <c r="J164" s="151"/>
      <c r="K164" s="21" t="s">
        <v>300</v>
      </c>
      <c r="L164" s="5"/>
      <c r="M164" s="5"/>
      <c r="O164">
        <v>12500</v>
      </c>
    </row>
    <row r="165" spans="1:13" ht="18.75">
      <c r="A165" s="145"/>
      <c r="B165" s="131" t="s">
        <v>78</v>
      </c>
      <c r="C165" s="131"/>
      <c r="D165" s="150" t="s">
        <v>111</v>
      </c>
      <c r="E165" s="150"/>
      <c r="F165" s="41">
        <v>30</v>
      </c>
      <c r="G165" s="42">
        <v>25</v>
      </c>
      <c r="H165" s="151">
        <f t="shared" si="3"/>
        <v>750</v>
      </c>
      <c r="I165" s="151"/>
      <c r="J165" s="151"/>
      <c r="K165" s="21" t="s">
        <v>300</v>
      </c>
      <c r="L165" s="5"/>
      <c r="M165" s="5"/>
    </row>
    <row r="166" spans="1:13" ht="18.75">
      <c r="A166" s="145"/>
      <c r="B166" s="131" t="s">
        <v>482</v>
      </c>
      <c r="C166" s="131"/>
      <c r="D166" s="150" t="s">
        <v>111</v>
      </c>
      <c r="E166" s="150"/>
      <c r="F166" s="41">
        <v>5</v>
      </c>
      <c r="G166" s="42">
        <v>200</v>
      </c>
      <c r="H166" s="151">
        <f t="shared" si="3"/>
        <v>1000</v>
      </c>
      <c r="I166" s="151"/>
      <c r="J166" s="151"/>
      <c r="K166" s="21" t="s">
        <v>300</v>
      </c>
      <c r="L166" s="5"/>
      <c r="M166" s="5"/>
    </row>
    <row r="167" spans="1:13" ht="18.75">
      <c r="A167" s="145"/>
      <c r="B167" s="131" t="s">
        <v>172</v>
      </c>
      <c r="C167" s="131"/>
      <c r="D167" s="150" t="s">
        <v>111</v>
      </c>
      <c r="E167" s="150"/>
      <c r="F167" s="41">
        <v>10</v>
      </c>
      <c r="G167" s="42">
        <v>50</v>
      </c>
      <c r="H167" s="151">
        <f t="shared" si="3"/>
        <v>500</v>
      </c>
      <c r="I167" s="151"/>
      <c r="J167" s="151"/>
      <c r="K167" s="21" t="s">
        <v>300</v>
      </c>
      <c r="L167" s="5"/>
      <c r="M167" s="5"/>
    </row>
    <row r="168" spans="1:13" ht="17.25" customHeight="1">
      <c r="A168" s="145"/>
      <c r="B168" s="131" t="s">
        <v>80</v>
      </c>
      <c r="C168" s="131"/>
      <c r="D168" s="150" t="s">
        <v>111</v>
      </c>
      <c r="E168" s="150"/>
      <c r="F168" s="41">
        <v>25</v>
      </c>
      <c r="G168" s="42">
        <v>20</v>
      </c>
      <c r="H168" s="151">
        <f t="shared" si="3"/>
        <v>500</v>
      </c>
      <c r="I168" s="151"/>
      <c r="J168" s="151"/>
      <c r="K168" s="21" t="s">
        <v>300</v>
      </c>
      <c r="L168" s="5"/>
      <c r="M168" s="5"/>
    </row>
    <row r="169" spans="1:14" ht="18.75">
      <c r="A169" s="145"/>
      <c r="B169" s="131" t="s">
        <v>483</v>
      </c>
      <c r="C169" s="131"/>
      <c r="D169" s="150" t="s">
        <v>484</v>
      </c>
      <c r="E169" s="150"/>
      <c r="F169" s="41">
        <v>0</v>
      </c>
      <c r="G169" s="42">
        <v>1000</v>
      </c>
      <c r="H169" s="151">
        <f t="shared" si="3"/>
        <v>0</v>
      </c>
      <c r="I169" s="151"/>
      <c r="J169" s="151"/>
      <c r="K169" s="21" t="s">
        <v>300</v>
      </c>
      <c r="L169" s="5"/>
      <c r="M169" s="5"/>
      <c r="N169" t="s">
        <v>645</v>
      </c>
    </row>
    <row r="170" spans="1:13" ht="18.75">
      <c r="A170" s="145"/>
      <c r="B170" s="131" t="s">
        <v>369</v>
      </c>
      <c r="C170" s="131"/>
      <c r="D170" s="150" t="s">
        <v>111</v>
      </c>
      <c r="E170" s="150"/>
      <c r="F170" s="41">
        <v>0</v>
      </c>
      <c r="G170" s="42">
        <v>100</v>
      </c>
      <c r="H170" s="151">
        <f t="shared" si="3"/>
        <v>0</v>
      </c>
      <c r="I170" s="151"/>
      <c r="J170" s="151"/>
      <c r="K170" s="21" t="s">
        <v>300</v>
      </c>
      <c r="L170" s="5"/>
      <c r="M170" s="5"/>
    </row>
    <row r="171" spans="1:13" ht="18.75">
      <c r="A171" s="145"/>
      <c r="B171" s="131" t="s">
        <v>544</v>
      </c>
      <c r="C171" s="131"/>
      <c r="D171" s="150" t="s">
        <v>111</v>
      </c>
      <c r="E171" s="150"/>
      <c r="F171" s="41">
        <v>3</v>
      </c>
      <c r="G171" s="42">
        <v>4500</v>
      </c>
      <c r="H171" s="151">
        <f>F171*G171</f>
        <v>13500</v>
      </c>
      <c r="I171" s="151"/>
      <c r="J171" s="151"/>
      <c r="K171" s="21" t="s">
        <v>300</v>
      </c>
      <c r="L171" s="5"/>
      <c r="M171" s="5"/>
    </row>
    <row r="172" spans="1:13" ht="18.75">
      <c r="A172" s="145"/>
      <c r="B172" s="131" t="s">
        <v>79</v>
      </c>
      <c r="C172" s="131"/>
      <c r="D172" s="150" t="s">
        <v>111</v>
      </c>
      <c r="E172" s="150"/>
      <c r="F172" s="41">
        <v>0</v>
      </c>
      <c r="G172" s="42">
        <v>1800</v>
      </c>
      <c r="H172" s="151">
        <f>F172*G172</f>
        <v>0</v>
      </c>
      <c r="I172" s="151"/>
      <c r="J172" s="151"/>
      <c r="K172" s="21" t="s">
        <v>300</v>
      </c>
      <c r="L172" s="5"/>
      <c r="M172" s="5"/>
    </row>
    <row r="173" spans="1:13" ht="18.75">
      <c r="A173" s="145"/>
      <c r="B173" s="131" t="s">
        <v>329</v>
      </c>
      <c r="C173" s="131"/>
      <c r="D173" s="150" t="s">
        <v>111</v>
      </c>
      <c r="E173" s="150"/>
      <c r="F173" s="41">
        <v>0</v>
      </c>
      <c r="G173" s="42">
        <v>35</v>
      </c>
      <c r="H173" s="151">
        <f t="shared" si="3"/>
        <v>0</v>
      </c>
      <c r="I173" s="151"/>
      <c r="J173" s="151"/>
      <c r="K173" s="21" t="s">
        <v>300</v>
      </c>
      <c r="L173" s="5"/>
      <c r="M173" s="5"/>
    </row>
    <row r="174" spans="1:13" ht="18.75">
      <c r="A174" s="145"/>
      <c r="B174" s="131" t="s">
        <v>72</v>
      </c>
      <c r="C174" s="131"/>
      <c r="D174" s="150" t="s">
        <v>111</v>
      </c>
      <c r="E174" s="150"/>
      <c r="F174" s="41">
        <v>15</v>
      </c>
      <c r="G174" s="42">
        <v>1400</v>
      </c>
      <c r="H174" s="151">
        <f t="shared" si="3"/>
        <v>21000</v>
      </c>
      <c r="I174" s="151"/>
      <c r="J174" s="151"/>
      <c r="K174" s="21" t="s">
        <v>300</v>
      </c>
      <c r="L174" s="5"/>
      <c r="M174" s="5"/>
    </row>
    <row r="175" spans="1:13" ht="18.75">
      <c r="A175" s="145"/>
      <c r="B175" s="131" t="s">
        <v>173</v>
      </c>
      <c r="C175" s="131"/>
      <c r="D175" s="150" t="s">
        <v>111</v>
      </c>
      <c r="E175" s="150"/>
      <c r="F175" s="41">
        <v>45</v>
      </c>
      <c r="G175" s="42">
        <v>100</v>
      </c>
      <c r="H175" s="151">
        <f t="shared" si="3"/>
        <v>4500</v>
      </c>
      <c r="I175" s="151"/>
      <c r="J175" s="151"/>
      <c r="K175" s="21" t="s">
        <v>300</v>
      </c>
      <c r="L175" s="5"/>
      <c r="M175" s="5"/>
    </row>
    <row r="176" spans="1:15" s="83" customFormat="1" ht="21" customHeight="1">
      <c r="A176" s="145"/>
      <c r="B176" s="131" t="s">
        <v>370</v>
      </c>
      <c r="C176" s="131"/>
      <c r="D176" s="150" t="s">
        <v>111</v>
      </c>
      <c r="E176" s="150"/>
      <c r="F176" s="41">
        <v>800</v>
      </c>
      <c r="G176" s="42">
        <v>12</v>
      </c>
      <c r="H176" s="151">
        <f>G176*F176</f>
        <v>9600</v>
      </c>
      <c r="I176" s="151"/>
      <c r="J176" s="151"/>
      <c r="K176" s="21" t="s">
        <v>300</v>
      </c>
      <c r="L176" s="82"/>
      <c r="M176" s="14"/>
      <c r="N176"/>
      <c r="O176"/>
    </row>
    <row r="177" spans="1:13" ht="18.75" customHeight="1">
      <c r="A177" s="145"/>
      <c r="B177" s="166" t="s">
        <v>371</v>
      </c>
      <c r="C177" s="167"/>
      <c r="D177" s="168"/>
      <c r="E177" s="169"/>
      <c r="F177" s="84"/>
      <c r="G177" s="84"/>
      <c r="H177" s="170">
        <f>SUM(H142:J176)</f>
        <v>511210</v>
      </c>
      <c r="I177" s="169"/>
      <c r="J177" s="84"/>
      <c r="K177" s="34">
        <f>H177</f>
        <v>511210</v>
      </c>
      <c r="L177" s="5"/>
      <c r="M177" s="5"/>
    </row>
    <row r="178" spans="1:13" ht="18.75">
      <c r="A178" s="145"/>
      <c r="B178" s="171" t="s">
        <v>236</v>
      </c>
      <c r="C178" s="171"/>
      <c r="D178" s="171"/>
      <c r="E178" s="171"/>
      <c r="F178" s="171"/>
      <c r="G178" s="171"/>
      <c r="H178" s="171"/>
      <c r="I178" s="171"/>
      <c r="J178" s="171"/>
      <c r="K178" s="21"/>
      <c r="L178" s="5"/>
      <c r="M178" s="5"/>
    </row>
    <row r="179" spans="1:13" ht="18.75" customHeight="1">
      <c r="A179" s="145"/>
      <c r="B179" s="172" t="s">
        <v>258</v>
      </c>
      <c r="C179" s="172"/>
      <c r="D179" s="164" t="s">
        <v>259</v>
      </c>
      <c r="E179" s="164"/>
      <c r="F179" s="51" t="s">
        <v>260</v>
      </c>
      <c r="G179" s="36" t="s">
        <v>261</v>
      </c>
      <c r="H179" s="164" t="s">
        <v>257</v>
      </c>
      <c r="I179" s="164"/>
      <c r="J179" s="164"/>
      <c r="K179" s="21"/>
      <c r="L179" s="5"/>
      <c r="M179" s="5"/>
    </row>
    <row r="180" spans="1:13" ht="18.75" customHeight="1">
      <c r="A180" s="145"/>
      <c r="B180" s="173" t="s">
        <v>372</v>
      </c>
      <c r="C180" s="174"/>
      <c r="D180" s="150" t="s">
        <v>178</v>
      </c>
      <c r="E180" s="150"/>
      <c r="F180" s="72">
        <v>332</v>
      </c>
      <c r="G180" s="42">
        <v>35</v>
      </c>
      <c r="H180" s="175">
        <f>G180*F180</f>
        <v>11620</v>
      </c>
      <c r="I180" s="175"/>
      <c r="J180" s="175"/>
      <c r="K180" s="21" t="s">
        <v>300</v>
      </c>
      <c r="L180" s="5"/>
      <c r="M180" s="5"/>
    </row>
    <row r="181" spans="1:13" ht="18.75" customHeight="1">
      <c r="A181" s="145"/>
      <c r="B181" s="131" t="s">
        <v>373</v>
      </c>
      <c r="C181" s="131"/>
      <c r="D181" s="150" t="s">
        <v>179</v>
      </c>
      <c r="E181" s="150"/>
      <c r="F181" s="72">
        <v>192</v>
      </c>
      <c r="G181" s="42">
        <v>71</v>
      </c>
      <c r="H181" s="175">
        <f aca="true" t="shared" si="4" ref="H181:H194">F181*G181</f>
        <v>13632</v>
      </c>
      <c r="I181" s="175"/>
      <c r="J181" s="175"/>
      <c r="K181" s="21" t="s">
        <v>300</v>
      </c>
      <c r="L181" s="5"/>
      <c r="M181" s="5"/>
    </row>
    <row r="182" spans="1:13" ht="18.75">
      <c r="A182" s="145"/>
      <c r="B182" s="131" t="s">
        <v>301</v>
      </c>
      <c r="C182" s="131"/>
      <c r="D182" s="150" t="s">
        <v>111</v>
      </c>
      <c r="E182" s="150"/>
      <c r="F182" s="41">
        <v>984</v>
      </c>
      <c r="G182" s="42">
        <v>10</v>
      </c>
      <c r="H182" s="175">
        <f t="shared" si="4"/>
        <v>9840</v>
      </c>
      <c r="I182" s="175"/>
      <c r="J182" s="175"/>
      <c r="K182" s="21" t="s">
        <v>300</v>
      </c>
      <c r="L182" s="5"/>
      <c r="M182" s="5"/>
    </row>
    <row r="183" spans="1:13" ht="18.75" customHeight="1">
      <c r="A183" s="145"/>
      <c r="B183" s="125" t="s">
        <v>175</v>
      </c>
      <c r="C183" s="127"/>
      <c r="D183" s="150" t="s">
        <v>111</v>
      </c>
      <c r="E183" s="150"/>
      <c r="F183" s="41">
        <v>535</v>
      </c>
      <c r="G183" s="42">
        <v>8</v>
      </c>
      <c r="H183" s="175">
        <f t="shared" si="4"/>
        <v>4280</v>
      </c>
      <c r="I183" s="175"/>
      <c r="J183" s="175"/>
      <c r="K183" s="21" t="s">
        <v>300</v>
      </c>
      <c r="L183" s="5"/>
      <c r="M183" s="5"/>
    </row>
    <row r="184" spans="1:13" ht="18.75">
      <c r="A184" s="145"/>
      <c r="B184" s="125" t="s">
        <v>374</v>
      </c>
      <c r="C184" s="127"/>
      <c r="D184" s="150" t="s">
        <v>112</v>
      </c>
      <c r="E184" s="150"/>
      <c r="F184" s="41">
        <v>365</v>
      </c>
      <c r="G184" s="42">
        <v>15</v>
      </c>
      <c r="H184" s="175">
        <f t="shared" si="4"/>
        <v>5475</v>
      </c>
      <c r="I184" s="175"/>
      <c r="J184" s="175"/>
      <c r="K184" s="21" t="s">
        <v>300</v>
      </c>
      <c r="L184" s="5"/>
      <c r="M184" s="5"/>
    </row>
    <row r="185" spans="1:13" ht="18.75">
      <c r="A185" s="145"/>
      <c r="B185" s="125" t="s">
        <v>485</v>
      </c>
      <c r="C185" s="127"/>
      <c r="D185" s="155" t="s">
        <v>484</v>
      </c>
      <c r="E185" s="156"/>
      <c r="F185" s="41">
        <v>800</v>
      </c>
      <c r="G185" s="42">
        <v>6</v>
      </c>
      <c r="H185" s="176">
        <f>G185*F185</f>
        <v>4800</v>
      </c>
      <c r="I185" s="177"/>
      <c r="J185" s="42"/>
      <c r="K185" s="21" t="s">
        <v>300</v>
      </c>
      <c r="L185" s="5"/>
      <c r="M185" s="5"/>
    </row>
    <row r="186" spans="1:15" ht="18.75">
      <c r="A186" s="145"/>
      <c r="B186" s="131" t="s">
        <v>176</v>
      </c>
      <c r="C186" s="131"/>
      <c r="D186" s="155" t="s">
        <v>179</v>
      </c>
      <c r="E186" s="156"/>
      <c r="F186" s="41">
        <v>600</v>
      </c>
      <c r="G186" s="42">
        <v>80</v>
      </c>
      <c r="H186" s="175">
        <f t="shared" si="4"/>
        <v>48000</v>
      </c>
      <c r="I186" s="175"/>
      <c r="J186" s="175"/>
      <c r="K186" s="21" t="s">
        <v>300</v>
      </c>
      <c r="L186" s="5"/>
      <c r="M186" s="5"/>
      <c r="O186">
        <v>4400</v>
      </c>
    </row>
    <row r="187" spans="1:13" ht="18.75" hidden="1">
      <c r="A187" s="145"/>
      <c r="B187" s="125"/>
      <c r="C187" s="127"/>
      <c r="D187" s="155"/>
      <c r="E187" s="156"/>
      <c r="F187" s="41"/>
      <c r="G187" s="42"/>
      <c r="H187" s="176"/>
      <c r="I187" s="177"/>
      <c r="J187" s="42"/>
      <c r="K187" s="21"/>
      <c r="L187" s="5"/>
      <c r="M187" s="5"/>
    </row>
    <row r="188" spans="1:13" ht="0.75" customHeight="1" hidden="1">
      <c r="A188" s="145"/>
      <c r="B188" s="125"/>
      <c r="C188" s="127"/>
      <c r="D188" s="155"/>
      <c r="E188" s="156"/>
      <c r="F188" s="41"/>
      <c r="G188" s="42"/>
      <c r="H188" s="176">
        <f>G188*F188</f>
        <v>0</v>
      </c>
      <c r="I188" s="177"/>
      <c r="J188" s="42"/>
      <c r="K188" s="21"/>
      <c r="L188" s="5"/>
      <c r="M188" s="5"/>
    </row>
    <row r="189" spans="1:13" ht="18.75">
      <c r="A189" s="145"/>
      <c r="B189" s="131" t="s">
        <v>177</v>
      </c>
      <c r="C189" s="131"/>
      <c r="D189" s="150" t="s">
        <v>112</v>
      </c>
      <c r="E189" s="150"/>
      <c r="F189" s="41">
        <v>500</v>
      </c>
      <c r="G189" s="42">
        <v>45</v>
      </c>
      <c r="H189" s="175">
        <f t="shared" si="4"/>
        <v>22500</v>
      </c>
      <c r="I189" s="175"/>
      <c r="J189" s="175"/>
      <c r="K189" s="21" t="s">
        <v>300</v>
      </c>
      <c r="L189" s="5"/>
      <c r="M189" s="5"/>
    </row>
    <row r="190" spans="1:13" ht="18.75">
      <c r="A190" s="145"/>
      <c r="B190" s="125" t="s">
        <v>33</v>
      </c>
      <c r="C190" s="127"/>
      <c r="D190" s="155" t="s">
        <v>179</v>
      </c>
      <c r="E190" s="156"/>
      <c r="F190" s="41">
        <v>505</v>
      </c>
      <c r="G190" s="42">
        <v>55</v>
      </c>
      <c r="H190" s="176">
        <f>G190*F190</f>
        <v>27775</v>
      </c>
      <c r="I190" s="177"/>
      <c r="J190" s="42"/>
      <c r="K190" s="21" t="s">
        <v>300</v>
      </c>
      <c r="L190" s="5"/>
      <c r="M190" s="5"/>
    </row>
    <row r="191" spans="1:13" ht="18.75">
      <c r="A191" s="145"/>
      <c r="B191" s="131" t="s">
        <v>180</v>
      </c>
      <c r="C191" s="131"/>
      <c r="D191" s="150" t="s">
        <v>179</v>
      </c>
      <c r="E191" s="150"/>
      <c r="F191" s="41">
        <v>686</v>
      </c>
      <c r="G191" s="42">
        <v>20</v>
      </c>
      <c r="H191" s="175">
        <f t="shared" si="4"/>
        <v>13720</v>
      </c>
      <c r="I191" s="175"/>
      <c r="J191" s="175"/>
      <c r="K191" s="21" t="s">
        <v>300</v>
      </c>
      <c r="L191" s="5"/>
      <c r="M191" s="5"/>
    </row>
    <row r="192" spans="1:15" ht="18.75">
      <c r="A192" s="145"/>
      <c r="B192" s="125" t="s">
        <v>375</v>
      </c>
      <c r="C192" s="127"/>
      <c r="D192" s="150" t="s">
        <v>111</v>
      </c>
      <c r="E192" s="150"/>
      <c r="F192" s="41">
        <v>650</v>
      </c>
      <c r="G192" s="42">
        <v>55</v>
      </c>
      <c r="H192" s="175">
        <f t="shared" si="4"/>
        <v>35750</v>
      </c>
      <c r="I192" s="175"/>
      <c r="J192" s="175"/>
      <c r="K192" s="21" t="s">
        <v>300</v>
      </c>
      <c r="L192" s="5"/>
      <c r="M192" s="5"/>
      <c r="O192">
        <v>4410</v>
      </c>
    </row>
    <row r="193" spans="1:13" ht="18.75">
      <c r="A193" s="145"/>
      <c r="B193" s="131" t="s">
        <v>181</v>
      </c>
      <c r="C193" s="131"/>
      <c r="D193" s="150" t="s">
        <v>111</v>
      </c>
      <c r="E193" s="150"/>
      <c r="F193" s="41">
        <v>252</v>
      </c>
      <c r="G193" s="42">
        <v>35</v>
      </c>
      <c r="H193" s="175">
        <f t="shared" si="4"/>
        <v>8820</v>
      </c>
      <c r="I193" s="175"/>
      <c r="J193" s="175"/>
      <c r="K193" s="21" t="s">
        <v>300</v>
      </c>
      <c r="L193" s="5"/>
      <c r="M193" s="5"/>
    </row>
    <row r="194" spans="1:13" ht="18.75">
      <c r="A194" s="145"/>
      <c r="B194" s="131" t="s">
        <v>376</v>
      </c>
      <c r="C194" s="131"/>
      <c r="D194" s="150" t="s">
        <v>179</v>
      </c>
      <c r="E194" s="150"/>
      <c r="F194" s="41">
        <v>328</v>
      </c>
      <c r="G194" s="42">
        <v>65</v>
      </c>
      <c r="H194" s="175">
        <f t="shared" si="4"/>
        <v>21320</v>
      </c>
      <c r="I194" s="175"/>
      <c r="J194" s="175"/>
      <c r="K194" s="21" t="s">
        <v>300</v>
      </c>
      <c r="L194" s="5"/>
      <c r="M194" s="5"/>
    </row>
    <row r="195" spans="1:13" ht="18.75">
      <c r="A195" s="145"/>
      <c r="B195" s="125" t="s">
        <v>377</v>
      </c>
      <c r="C195" s="127"/>
      <c r="D195" s="155" t="s">
        <v>111</v>
      </c>
      <c r="E195" s="156"/>
      <c r="F195" s="41">
        <v>276</v>
      </c>
      <c r="G195" s="42">
        <v>40</v>
      </c>
      <c r="H195" s="176">
        <f>G195*F195</f>
        <v>11040</v>
      </c>
      <c r="I195" s="177"/>
      <c r="J195" s="42"/>
      <c r="K195" s="21" t="s">
        <v>300</v>
      </c>
      <c r="L195" s="5"/>
      <c r="M195" s="5"/>
    </row>
    <row r="196" spans="1:13" ht="21" customHeight="1">
      <c r="A196" s="145"/>
      <c r="B196" s="162" t="s">
        <v>237</v>
      </c>
      <c r="C196" s="162"/>
      <c r="D196" s="162"/>
      <c r="E196" s="162"/>
      <c r="F196" s="50"/>
      <c r="G196" s="50"/>
      <c r="H196" s="163">
        <f>SUM(H180:J195)</f>
        <v>238572</v>
      </c>
      <c r="I196" s="163"/>
      <c r="J196" s="163"/>
      <c r="K196" s="15">
        <f>H196</f>
        <v>238572</v>
      </c>
      <c r="L196" s="5"/>
      <c r="M196" s="14"/>
    </row>
    <row r="197" spans="1:13" ht="18.75">
      <c r="A197" s="145"/>
      <c r="B197" s="171" t="s">
        <v>398</v>
      </c>
      <c r="C197" s="171"/>
      <c r="D197" s="171"/>
      <c r="E197" s="171"/>
      <c r="F197" s="171"/>
      <c r="G197" s="171"/>
      <c r="H197" s="171"/>
      <c r="I197" s="171"/>
      <c r="J197" s="171"/>
      <c r="K197" s="21"/>
      <c r="L197" s="5"/>
      <c r="M197" s="13"/>
    </row>
    <row r="198" spans="1:13" ht="18.75" customHeight="1">
      <c r="A198" s="145"/>
      <c r="B198" s="164" t="s">
        <v>258</v>
      </c>
      <c r="C198" s="164"/>
      <c r="D198" s="164" t="s">
        <v>259</v>
      </c>
      <c r="E198" s="164"/>
      <c r="F198" s="51" t="s">
        <v>260</v>
      </c>
      <c r="G198" s="36" t="s">
        <v>261</v>
      </c>
      <c r="H198" s="164" t="s">
        <v>257</v>
      </c>
      <c r="I198" s="164"/>
      <c r="J198" s="164"/>
      <c r="K198" s="21"/>
      <c r="L198" s="5"/>
      <c r="M198" s="13"/>
    </row>
    <row r="199" spans="1:13" ht="18.75" customHeight="1" hidden="1">
      <c r="A199" s="145"/>
      <c r="B199" s="131" t="s">
        <v>191</v>
      </c>
      <c r="C199" s="131"/>
      <c r="D199" s="150" t="s">
        <v>111</v>
      </c>
      <c r="E199" s="150"/>
      <c r="F199" s="41"/>
      <c r="G199" s="42"/>
      <c r="H199" s="151">
        <f aca="true" t="shared" si="5" ref="H199:H243">F199*G199</f>
        <v>0</v>
      </c>
      <c r="I199" s="151"/>
      <c r="J199" s="151"/>
      <c r="K199" s="21"/>
      <c r="L199" s="5"/>
      <c r="M199" s="13"/>
    </row>
    <row r="200" spans="1:14" ht="18.75">
      <c r="A200" s="145"/>
      <c r="B200" s="131" t="s">
        <v>488</v>
      </c>
      <c r="C200" s="131"/>
      <c r="D200" s="150" t="s">
        <v>111</v>
      </c>
      <c r="E200" s="150"/>
      <c r="F200" s="41">
        <v>0</v>
      </c>
      <c r="G200" s="42">
        <v>1500</v>
      </c>
      <c r="H200" s="151">
        <f t="shared" si="5"/>
        <v>0</v>
      </c>
      <c r="I200" s="151"/>
      <c r="J200" s="151"/>
      <c r="K200" s="21" t="s">
        <v>300</v>
      </c>
      <c r="L200" s="5"/>
      <c r="M200" s="13"/>
      <c r="N200">
        <v>1500</v>
      </c>
    </row>
    <row r="201" spans="1:14" ht="18.75">
      <c r="A201" s="145"/>
      <c r="B201" s="131" t="s">
        <v>192</v>
      </c>
      <c r="C201" s="131"/>
      <c r="D201" s="150" t="s">
        <v>193</v>
      </c>
      <c r="E201" s="150"/>
      <c r="F201" s="41">
        <v>0</v>
      </c>
      <c r="G201" s="42">
        <v>550</v>
      </c>
      <c r="H201" s="151">
        <f t="shared" si="5"/>
        <v>0</v>
      </c>
      <c r="I201" s="151"/>
      <c r="J201" s="151"/>
      <c r="K201" s="21" t="s">
        <v>300</v>
      </c>
      <c r="L201" s="5"/>
      <c r="M201" s="13"/>
      <c r="N201">
        <v>178750</v>
      </c>
    </row>
    <row r="202" spans="1:14" ht="18.75">
      <c r="A202" s="145"/>
      <c r="B202" s="131" t="s">
        <v>91</v>
      </c>
      <c r="C202" s="131"/>
      <c r="D202" s="150" t="s">
        <v>111</v>
      </c>
      <c r="E202" s="150"/>
      <c r="F202" s="41">
        <v>0</v>
      </c>
      <c r="G202" s="42">
        <v>5000</v>
      </c>
      <c r="H202" s="151">
        <f t="shared" si="5"/>
        <v>0</v>
      </c>
      <c r="I202" s="151"/>
      <c r="J202" s="151"/>
      <c r="K202" s="21" t="s">
        <v>300</v>
      </c>
      <c r="L202" s="5"/>
      <c r="M202" s="13"/>
      <c r="N202">
        <v>90000</v>
      </c>
    </row>
    <row r="203" spans="1:14" ht="18.75">
      <c r="A203" s="145"/>
      <c r="B203" s="131" t="s">
        <v>383</v>
      </c>
      <c r="C203" s="131"/>
      <c r="D203" s="150" t="s">
        <v>111</v>
      </c>
      <c r="E203" s="150"/>
      <c r="F203" s="41">
        <v>0</v>
      </c>
      <c r="G203" s="42">
        <v>3700</v>
      </c>
      <c r="H203" s="151">
        <f t="shared" si="5"/>
        <v>0</v>
      </c>
      <c r="I203" s="151"/>
      <c r="J203" s="151"/>
      <c r="K203" s="21" t="s">
        <v>300</v>
      </c>
      <c r="L203" s="5"/>
      <c r="M203" s="13"/>
      <c r="N203">
        <v>74000</v>
      </c>
    </row>
    <row r="204" spans="1:13" ht="18.75">
      <c r="A204" s="145"/>
      <c r="B204" s="131" t="s">
        <v>486</v>
      </c>
      <c r="C204" s="131"/>
      <c r="D204" s="150" t="s">
        <v>111</v>
      </c>
      <c r="E204" s="150"/>
      <c r="F204" s="41">
        <v>20</v>
      </c>
      <c r="G204" s="42">
        <v>1800</v>
      </c>
      <c r="H204" s="151">
        <f>F204*G204</f>
        <v>36000</v>
      </c>
      <c r="I204" s="151"/>
      <c r="J204" s="151"/>
      <c r="K204" s="21" t="s">
        <v>300</v>
      </c>
      <c r="L204" s="5"/>
      <c r="M204" s="13"/>
    </row>
    <row r="205" spans="1:13" ht="18.75">
      <c r="A205" s="145"/>
      <c r="B205" s="131" t="s">
        <v>194</v>
      </c>
      <c r="C205" s="131"/>
      <c r="D205" s="150" t="s">
        <v>111</v>
      </c>
      <c r="E205" s="150"/>
      <c r="F205" s="41">
        <v>47</v>
      </c>
      <c r="G205" s="42">
        <v>980</v>
      </c>
      <c r="H205" s="151">
        <f t="shared" si="5"/>
        <v>46060</v>
      </c>
      <c r="I205" s="151"/>
      <c r="J205" s="151"/>
      <c r="K205" s="21" t="s">
        <v>300</v>
      </c>
      <c r="L205" s="5"/>
      <c r="M205" s="13"/>
    </row>
    <row r="206" spans="1:13" ht="18.75" customHeight="1" hidden="1">
      <c r="A206" s="145"/>
      <c r="B206" s="131" t="s">
        <v>195</v>
      </c>
      <c r="C206" s="131"/>
      <c r="D206" s="150" t="s">
        <v>111</v>
      </c>
      <c r="E206" s="150"/>
      <c r="F206" s="41"/>
      <c r="G206" s="42"/>
      <c r="H206" s="151">
        <f t="shared" si="5"/>
        <v>0</v>
      </c>
      <c r="I206" s="151"/>
      <c r="J206" s="151"/>
      <c r="K206" s="21"/>
      <c r="L206" s="5"/>
      <c r="M206" s="13"/>
    </row>
    <row r="207" spans="1:13" ht="18.75" customHeight="1" hidden="1">
      <c r="A207" s="145"/>
      <c r="B207" s="131" t="s">
        <v>196</v>
      </c>
      <c r="C207" s="131"/>
      <c r="D207" s="150" t="s">
        <v>111</v>
      </c>
      <c r="E207" s="150"/>
      <c r="F207" s="41"/>
      <c r="G207" s="42"/>
      <c r="H207" s="151">
        <f t="shared" si="5"/>
        <v>0</v>
      </c>
      <c r="I207" s="151"/>
      <c r="J207" s="151"/>
      <c r="K207" s="21"/>
      <c r="L207" s="5"/>
      <c r="M207" s="13"/>
    </row>
    <row r="208" spans="1:13" ht="18.75" customHeight="1" hidden="1">
      <c r="A208" s="145"/>
      <c r="B208" s="131" t="s">
        <v>197</v>
      </c>
      <c r="C208" s="131"/>
      <c r="D208" s="150" t="s">
        <v>111</v>
      </c>
      <c r="E208" s="150"/>
      <c r="F208" s="41"/>
      <c r="G208" s="42"/>
      <c r="H208" s="151">
        <f t="shared" si="5"/>
        <v>0</v>
      </c>
      <c r="I208" s="151"/>
      <c r="J208" s="151"/>
      <c r="K208" s="21"/>
      <c r="L208" s="5"/>
      <c r="M208" s="13"/>
    </row>
    <row r="209" spans="1:14" ht="18.75">
      <c r="A209" s="145"/>
      <c r="B209" s="131" t="s">
        <v>661</v>
      </c>
      <c r="C209" s="131"/>
      <c r="D209" s="150" t="s">
        <v>111</v>
      </c>
      <c r="E209" s="150"/>
      <c r="F209" s="41">
        <v>4765</v>
      </c>
      <c r="G209" s="42">
        <v>35.699</v>
      </c>
      <c r="H209" s="151">
        <v>170110</v>
      </c>
      <c r="I209" s="151"/>
      <c r="J209" s="151"/>
      <c r="K209" s="21" t="s">
        <v>300</v>
      </c>
      <c r="L209" s="5"/>
      <c r="M209" s="13"/>
      <c r="N209">
        <v>24000</v>
      </c>
    </row>
    <row r="210" spans="1:14" ht="18.75">
      <c r="A210" s="145"/>
      <c r="B210" s="131" t="s">
        <v>384</v>
      </c>
      <c r="C210" s="131"/>
      <c r="D210" s="150" t="s">
        <v>111</v>
      </c>
      <c r="E210" s="150"/>
      <c r="F210" s="41">
        <v>0</v>
      </c>
      <c r="G210" s="42">
        <v>1700</v>
      </c>
      <c r="H210" s="151">
        <f t="shared" si="5"/>
        <v>0</v>
      </c>
      <c r="I210" s="151"/>
      <c r="J210" s="151"/>
      <c r="K210" s="21" t="s">
        <v>300</v>
      </c>
      <c r="L210" s="5"/>
      <c r="M210" s="13"/>
      <c r="N210">
        <v>27200</v>
      </c>
    </row>
    <row r="211" spans="1:13" ht="18.75" customHeight="1" hidden="1">
      <c r="A211" s="145"/>
      <c r="B211" s="131" t="s">
        <v>199</v>
      </c>
      <c r="C211" s="131"/>
      <c r="D211" s="150" t="s">
        <v>111</v>
      </c>
      <c r="E211" s="150"/>
      <c r="F211" s="41"/>
      <c r="G211" s="42"/>
      <c r="H211" s="151">
        <f t="shared" si="5"/>
        <v>0</v>
      </c>
      <c r="I211" s="151"/>
      <c r="J211" s="151"/>
      <c r="K211" s="21"/>
      <c r="L211" s="5"/>
      <c r="M211" s="13"/>
    </row>
    <row r="212" spans="1:14" ht="18.75">
      <c r="A212" s="145"/>
      <c r="B212" s="131" t="s">
        <v>607</v>
      </c>
      <c r="C212" s="131"/>
      <c r="D212" s="150" t="s">
        <v>111</v>
      </c>
      <c r="E212" s="150"/>
      <c r="F212" s="41">
        <v>0</v>
      </c>
      <c r="G212" s="42">
        <v>900</v>
      </c>
      <c r="H212" s="151">
        <f t="shared" si="5"/>
        <v>0</v>
      </c>
      <c r="I212" s="151"/>
      <c r="J212" s="151"/>
      <c r="K212" s="21" t="s">
        <v>300</v>
      </c>
      <c r="L212" s="5"/>
      <c r="M212" s="13"/>
      <c r="N212">
        <v>22500</v>
      </c>
    </row>
    <row r="213" spans="1:13" ht="18.75">
      <c r="A213" s="145"/>
      <c r="B213" s="131" t="s">
        <v>302</v>
      </c>
      <c r="C213" s="131"/>
      <c r="D213" s="150" t="s">
        <v>111</v>
      </c>
      <c r="E213" s="150"/>
      <c r="F213" s="41">
        <v>2</v>
      </c>
      <c r="G213" s="42">
        <v>2400</v>
      </c>
      <c r="H213" s="151">
        <f t="shared" si="5"/>
        <v>4800</v>
      </c>
      <c r="I213" s="151"/>
      <c r="J213" s="151"/>
      <c r="K213" s="21" t="s">
        <v>300</v>
      </c>
      <c r="L213" s="5"/>
      <c r="M213" s="13"/>
    </row>
    <row r="214" spans="1:14" ht="18.75">
      <c r="A214" s="145"/>
      <c r="B214" s="131" t="s">
        <v>608</v>
      </c>
      <c r="C214" s="131"/>
      <c r="D214" s="150" t="s">
        <v>111</v>
      </c>
      <c r="E214" s="150"/>
      <c r="F214" s="41">
        <v>0</v>
      </c>
      <c r="G214" s="42">
        <v>550</v>
      </c>
      <c r="H214" s="151">
        <f t="shared" si="5"/>
        <v>0</v>
      </c>
      <c r="I214" s="151"/>
      <c r="J214" s="151"/>
      <c r="K214" s="21" t="s">
        <v>300</v>
      </c>
      <c r="L214" s="5"/>
      <c r="M214" s="13"/>
      <c r="N214">
        <v>9900</v>
      </c>
    </row>
    <row r="215" spans="1:13" ht="18.75">
      <c r="A215" s="145"/>
      <c r="B215" s="131" t="s">
        <v>303</v>
      </c>
      <c r="C215" s="131"/>
      <c r="D215" s="150" t="s">
        <v>111</v>
      </c>
      <c r="E215" s="150"/>
      <c r="F215" s="41">
        <v>5</v>
      </c>
      <c r="G215" s="42">
        <v>600</v>
      </c>
      <c r="H215" s="151">
        <f t="shared" si="5"/>
        <v>3000</v>
      </c>
      <c r="I215" s="151"/>
      <c r="J215" s="151"/>
      <c r="K215" s="21" t="s">
        <v>300</v>
      </c>
      <c r="L215" s="5"/>
      <c r="M215" s="13"/>
    </row>
    <row r="216" spans="1:14" ht="18.75">
      <c r="A216" s="145"/>
      <c r="B216" s="131" t="s">
        <v>200</v>
      </c>
      <c r="C216" s="131"/>
      <c r="D216" s="150" t="s">
        <v>111</v>
      </c>
      <c r="E216" s="150"/>
      <c r="F216" s="41">
        <v>0</v>
      </c>
      <c r="G216" s="42">
        <v>190</v>
      </c>
      <c r="H216" s="151">
        <f t="shared" si="5"/>
        <v>0</v>
      </c>
      <c r="I216" s="151"/>
      <c r="J216" s="151"/>
      <c r="K216" s="21" t="s">
        <v>300</v>
      </c>
      <c r="L216" s="5"/>
      <c r="M216" s="13"/>
      <c r="N216">
        <v>6460</v>
      </c>
    </row>
    <row r="217" spans="1:14" ht="18.75">
      <c r="A217" s="145"/>
      <c r="B217" s="131" t="s">
        <v>385</v>
      </c>
      <c r="C217" s="131"/>
      <c r="D217" s="150" t="s">
        <v>111</v>
      </c>
      <c r="E217" s="150"/>
      <c r="F217" s="41">
        <v>0</v>
      </c>
      <c r="G217" s="42">
        <v>5900</v>
      </c>
      <c r="H217" s="157">
        <f>F217*G217</f>
        <v>0</v>
      </c>
      <c r="I217" s="158"/>
      <c r="J217" s="43"/>
      <c r="K217" s="21" t="s">
        <v>300</v>
      </c>
      <c r="L217" s="5"/>
      <c r="M217" s="13"/>
      <c r="N217">
        <v>165200</v>
      </c>
    </row>
    <row r="218" spans="1:13" ht="18.75">
      <c r="A218" s="145"/>
      <c r="B218" s="131" t="s">
        <v>331</v>
      </c>
      <c r="C218" s="131"/>
      <c r="D218" s="150" t="s">
        <v>111</v>
      </c>
      <c r="E218" s="150"/>
      <c r="F218" s="41">
        <v>4</v>
      </c>
      <c r="G218" s="42">
        <v>600</v>
      </c>
      <c r="H218" s="151">
        <f>G218*F218</f>
        <v>2400</v>
      </c>
      <c r="I218" s="151"/>
      <c r="J218" s="151"/>
      <c r="K218" s="21" t="s">
        <v>300</v>
      </c>
      <c r="L218" s="5"/>
      <c r="M218" s="13"/>
    </row>
    <row r="219" spans="1:14" ht="18.75">
      <c r="A219" s="145"/>
      <c r="B219" s="131" t="s">
        <v>388</v>
      </c>
      <c r="C219" s="131"/>
      <c r="D219" s="150" t="s">
        <v>111</v>
      </c>
      <c r="E219" s="150"/>
      <c r="F219" s="41">
        <v>0</v>
      </c>
      <c r="G219" s="42">
        <v>1500</v>
      </c>
      <c r="H219" s="151">
        <f t="shared" si="5"/>
        <v>0</v>
      </c>
      <c r="I219" s="151"/>
      <c r="J219" s="151"/>
      <c r="K219" s="21" t="s">
        <v>300</v>
      </c>
      <c r="L219" s="5"/>
      <c r="M219" s="13"/>
      <c r="N219">
        <v>73500</v>
      </c>
    </row>
    <row r="220" spans="1:14" ht="18.75">
      <c r="A220" s="145"/>
      <c r="B220" s="131" t="s">
        <v>489</v>
      </c>
      <c r="C220" s="131"/>
      <c r="D220" s="150" t="s">
        <v>111</v>
      </c>
      <c r="E220" s="150"/>
      <c r="F220" s="41">
        <v>0</v>
      </c>
      <c r="G220" s="42">
        <v>5800</v>
      </c>
      <c r="H220" s="151">
        <f t="shared" si="5"/>
        <v>0</v>
      </c>
      <c r="I220" s="151"/>
      <c r="J220" s="151"/>
      <c r="K220" s="21" t="s">
        <v>300</v>
      </c>
      <c r="L220" s="5"/>
      <c r="M220" s="13"/>
      <c r="N220">
        <v>11600</v>
      </c>
    </row>
    <row r="221" spans="1:14" ht="18.75">
      <c r="A221" s="145"/>
      <c r="B221" s="131" t="s">
        <v>386</v>
      </c>
      <c r="C221" s="131"/>
      <c r="D221" s="150" t="s">
        <v>111</v>
      </c>
      <c r="E221" s="150"/>
      <c r="F221" s="41">
        <v>0</v>
      </c>
      <c r="G221" s="42">
        <v>5990</v>
      </c>
      <c r="H221" s="151">
        <f t="shared" si="5"/>
        <v>0</v>
      </c>
      <c r="I221" s="151"/>
      <c r="J221" s="151"/>
      <c r="K221" s="21" t="s">
        <v>300</v>
      </c>
      <c r="L221" s="5"/>
      <c r="M221" s="13"/>
      <c r="N221">
        <v>299500</v>
      </c>
    </row>
    <row r="222" spans="1:14" ht="18.75">
      <c r="A222" s="145"/>
      <c r="B222" s="131" t="s">
        <v>389</v>
      </c>
      <c r="C222" s="131"/>
      <c r="D222" s="150" t="s">
        <v>111</v>
      </c>
      <c r="E222" s="150"/>
      <c r="F222" s="41">
        <v>0</v>
      </c>
      <c r="G222" s="42">
        <v>5990</v>
      </c>
      <c r="H222" s="151">
        <f>F222*G222</f>
        <v>0</v>
      </c>
      <c r="I222" s="151"/>
      <c r="J222" s="151"/>
      <c r="K222" s="21" t="s">
        <v>300</v>
      </c>
      <c r="L222" s="5"/>
      <c r="M222" s="13"/>
      <c r="N222">
        <v>107820</v>
      </c>
    </row>
    <row r="223" spans="1:13" ht="18.75" customHeight="1">
      <c r="A223" s="145"/>
      <c r="B223" s="131" t="s">
        <v>92</v>
      </c>
      <c r="C223" s="131"/>
      <c r="D223" s="150" t="s">
        <v>111</v>
      </c>
      <c r="E223" s="150"/>
      <c r="F223" s="41">
        <v>4</v>
      </c>
      <c r="G223" s="42">
        <v>1800</v>
      </c>
      <c r="H223" s="151">
        <f t="shared" si="5"/>
        <v>7200</v>
      </c>
      <c r="I223" s="151"/>
      <c r="J223" s="151"/>
      <c r="K223" s="21" t="s">
        <v>300</v>
      </c>
      <c r="L223" s="5"/>
      <c r="M223" s="13"/>
    </row>
    <row r="224" spans="1:14" ht="18.75">
      <c r="A224" s="145"/>
      <c r="B224" s="131" t="s">
        <v>95</v>
      </c>
      <c r="C224" s="131"/>
      <c r="D224" s="150" t="s">
        <v>111</v>
      </c>
      <c r="E224" s="150"/>
      <c r="F224" s="41">
        <v>0</v>
      </c>
      <c r="G224" s="42">
        <v>2000</v>
      </c>
      <c r="H224" s="151">
        <f>F224*G224</f>
        <v>0</v>
      </c>
      <c r="I224" s="151"/>
      <c r="J224" s="151"/>
      <c r="K224" s="21" t="s">
        <v>300</v>
      </c>
      <c r="L224" s="5"/>
      <c r="M224" s="13"/>
      <c r="N224">
        <v>40000</v>
      </c>
    </row>
    <row r="225" spans="1:13" ht="18.75">
      <c r="A225" s="145"/>
      <c r="B225" s="131" t="s">
        <v>94</v>
      </c>
      <c r="C225" s="131"/>
      <c r="D225" s="150" t="s">
        <v>111</v>
      </c>
      <c r="E225" s="150"/>
      <c r="F225" s="41">
        <v>7</v>
      </c>
      <c r="G225" s="42">
        <v>3500</v>
      </c>
      <c r="H225" s="151">
        <f>F225*G225</f>
        <v>24500</v>
      </c>
      <c r="I225" s="151"/>
      <c r="J225" s="151"/>
      <c r="K225" s="21" t="s">
        <v>300</v>
      </c>
      <c r="L225" s="5"/>
      <c r="M225" s="13"/>
    </row>
    <row r="226" spans="1:14" ht="18.75">
      <c r="A226" s="145"/>
      <c r="B226" s="131" t="s">
        <v>315</v>
      </c>
      <c r="C226" s="131"/>
      <c r="D226" s="150" t="s">
        <v>111</v>
      </c>
      <c r="E226" s="150"/>
      <c r="F226" s="41">
        <v>0</v>
      </c>
      <c r="G226" s="42">
        <v>5900</v>
      </c>
      <c r="H226" s="151">
        <f>F226*G226</f>
        <v>0</v>
      </c>
      <c r="I226" s="151"/>
      <c r="J226" s="151"/>
      <c r="K226" s="21" t="s">
        <v>300</v>
      </c>
      <c r="L226" s="5"/>
      <c r="M226" s="13"/>
      <c r="N226">
        <v>141600</v>
      </c>
    </row>
    <row r="227" spans="1:15" ht="18.75">
      <c r="A227" s="145"/>
      <c r="B227" s="131" t="s">
        <v>393</v>
      </c>
      <c r="C227" s="131"/>
      <c r="D227" s="150" t="s">
        <v>111</v>
      </c>
      <c r="E227" s="150"/>
      <c r="F227" s="41">
        <v>2</v>
      </c>
      <c r="G227" s="42">
        <v>5900</v>
      </c>
      <c r="H227" s="151">
        <f>G227*F227</f>
        <v>11800</v>
      </c>
      <c r="I227" s="151"/>
      <c r="J227" s="151"/>
      <c r="K227" s="21" t="s">
        <v>300</v>
      </c>
      <c r="L227" s="5"/>
      <c r="M227" s="13"/>
      <c r="O227">
        <v>11800</v>
      </c>
    </row>
    <row r="228" spans="1:13" ht="18.75">
      <c r="A228" s="145"/>
      <c r="B228" s="131" t="s">
        <v>394</v>
      </c>
      <c r="C228" s="131"/>
      <c r="D228" s="150" t="s">
        <v>111</v>
      </c>
      <c r="E228" s="150"/>
      <c r="F228" s="41">
        <v>4</v>
      </c>
      <c r="G228" s="42">
        <v>2800</v>
      </c>
      <c r="H228" s="151">
        <f>F228*G228</f>
        <v>11200</v>
      </c>
      <c r="I228" s="151"/>
      <c r="J228" s="151"/>
      <c r="K228" s="21" t="s">
        <v>300</v>
      </c>
      <c r="L228" s="5"/>
      <c r="M228" s="13"/>
    </row>
    <row r="229" spans="1:14" ht="18.75">
      <c r="A229" s="145"/>
      <c r="B229" s="131" t="s">
        <v>391</v>
      </c>
      <c r="C229" s="131"/>
      <c r="D229" s="150" t="s">
        <v>111</v>
      </c>
      <c r="E229" s="150"/>
      <c r="F229" s="41">
        <v>0</v>
      </c>
      <c r="G229" s="42">
        <v>1100</v>
      </c>
      <c r="H229" s="151">
        <f>F229*G229</f>
        <v>0</v>
      </c>
      <c r="I229" s="151"/>
      <c r="J229" s="151"/>
      <c r="K229" s="21" t="s">
        <v>300</v>
      </c>
      <c r="L229" s="5"/>
      <c r="M229" s="13"/>
      <c r="N229">
        <v>8800</v>
      </c>
    </row>
    <row r="230" spans="1:13" ht="18.75">
      <c r="A230" s="145"/>
      <c r="B230" s="131" t="s">
        <v>497</v>
      </c>
      <c r="C230" s="131"/>
      <c r="D230" s="150" t="s">
        <v>111</v>
      </c>
      <c r="E230" s="150"/>
      <c r="F230" s="41">
        <v>4</v>
      </c>
      <c r="G230" s="42">
        <v>1000</v>
      </c>
      <c r="H230" s="151">
        <f>G230*F230</f>
        <v>4000</v>
      </c>
      <c r="I230" s="151"/>
      <c r="J230" s="151"/>
      <c r="K230" s="21" t="s">
        <v>300</v>
      </c>
      <c r="L230" s="5"/>
      <c r="M230" s="13"/>
    </row>
    <row r="231" spans="1:14" ht="16.5" customHeight="1">
      <c r="A231" s="145"/>
      <c r="B231" s="131" t="s">
        <v>487</v>
      </c>
      <c r="C231" s="131"/>
      <c r="D231" s="150" t="s">
        <v>111</v>
      </c>
      <c r="E231" s="150"/>
      <c r="F231" s="41">
        <v>0</v>
      </c>
      <c r="G231" s="42">
        <v>3500</v>
      </c>
      <c r="H231" s="151">
        <f aca="true" t="shared" si="6" ref="H231:H238">F231*G231</f>
        <v>0</v>
      </c>
      <c r="I231" s="151"/>
      <c r="J231" s="151"/>
      <c r="K231" s="21" t="s">
        <v>300</v>
      </c>
      <c r="L231" s="5"/>
      <c r="M231" s="13"/>
      <c r="N231">
        <v>357000</v>
      </c>
    </row>
    <row r="232" spans="1:13" ht="18.75">
      <c r="A232" s="145"/>
      <c r="B232" s="131" t="s">
        <v>660</v>
      </c>
      <c r="C232" s="131"/>
      <c r="D232" s="150" t="s">
        <v>111</v>
      </c>
      <c r="E232" s="150"/>
      <c r="F232" s="41">
        <v>8</v>
      </c>
      <c r="G232" s="42">
        <v>4200</v>
      </c>
      <c r="H232" s="151">
        <f t="shared" si="6"/>
        <v>33600</v>
      </c>
      <c r="I232" s="151"/>
      <c r="J232" s="151"/>
      <c r="K232" s="21" t="s">
        <v>300</v>
      </c>
      <c r="L232" s="5"/>
      <c r="M232" s="13"/>
    </row>
    <row r="233" spans="1:13" ht="18.75">
      <c r="A233" s="145"/>
      <c r="B233" s="131" t="s">
        <v>93</v>
      </c>
      <c r="C233" s="131"/>
      <c r="D233" s="150" t="s">
        <v>111</v>
      </c>
      <c r="E233" s="150"/>
      <c r="F233" s="41">
        <v>10</v>
      </c>
      <c r="G233" s="42">
        <v>3500</v>
      </c>
      <c r="H233" s="151">
        <f>G233*F233</f>
        <v>35000</v>
      </c>
      <c r="I233" s="151"/>
      <c r="J233" s="151"/>
      <c r="K233" s="21" t="s">
        <v>300</v>
      </c>
      <c r="L233" s="5"/>
      <c r="M233" s="13"/>
    </row>
    <row r="234" spans="1:14" ht="18.75">
      <c r="A234" s="145"/>
      <c r="B234" s="131" t="s">
        <v>396</v>
      </c>
      <c r="C234" s="131"/>
      <c r="D234" s="150" t="s">
        <v>111</v>
      </c>
      <c r="E234" s="150"/>
      <c r="F234" s="41">
        <v>0</v>
      </c>
      <c r="G234" s="42">
        <v>3600</v>
      </c>
      <c r="H234" s="151">
        <f>G234*F234</f>
        <v>0</v>
      </c>
      <c r="I234" s="151"/>
      <c r="J234" s="151"/>
      <c r="K234" s="21" t="s">
        <v>300</v>
      </c>
      <c r="L234" s="5"/>
      <c r="M234" s="13"/>
      <c r="N234">
        <v>21600</v>
      </c>
    </row>
    <row r="235" spans="1:13" ht="18.75">
      <c r="A235" s="145"/>
      <c r="B235" s="131" t="s">
        <v>395</v>
      </c>
      <c r="C235" s="131"/>
      <c r="D235" s="150" t="s">
        <v>111</v>
      </c>
      <c r="E235" s="150"/>
      <c r="F235" s="41">
        <v>24</v>
      </c>
      <c r="G235" s="42">
        <v>2500</v>
      </c>
      <c r="H235" s="151">
        <f>G235*F235</f>
        <v>60000</v>
      </c>
      <c r="I235" s="151"/>
      <c r="J235" s="151"/>
      <c r="K235" s="21" t="s">
        <v>300</v>
      </c>
      <c r="L235" s="5"/>
      <c r="M235" s="13"/>
    </row>
    <row r="236" spans="1:13" ht="18.75">
      <c r="A236" s="145"/>
      <c r="B236" s="131" t="s">
        <v>392</v>
      </c>
      <c r="C236" s="131"/>
      <c r="D236" s="150" t="s">
        <v>111</v>
      </c>
      <c r="E236" s="150"/>
      <c r="F236" s="41">
        <v>24</v>
      </c>
      <c r="G236" s="42">
        <v>2450</v>
      </c>
      <c r="H236" s="151">
        <f>F236*G236</f>
        <v>58800</v>
      </c>
      <c r="I236" s="151"/>
      <c r="J236" s="151"/>
      <c r="K236" s="21" t="s">
        <v>300</v>
      </c>
      <c r="L236" s="5"/>
      <c r="M236" s="13"/>
    </row>
    <row r="237" spans="1:14" ht="18.75">
      <c r="A237" s="145"/>
      <c r="B237" s="131" t="s">
        <v>314</v>
      </c>
      <c r="C237" s="131"/>
      <c r="D237" s="150" t="s">
        <v>111</v>
      </c>
      <c r="E237" s="150"/>
      <c r="F237" s="41">
        <v>0</v>
      </c>
      <c r="G237" s="42">
        <v>5990</v>
      </c>
      <c r="H237" s="151">
        <f t="shared" si="6"/>
        <v>0</v>
      </c>
      <c r="I237" s="151"/>
      <c r="J237" s="151"/>
      <c r="K237" s="21" t="s">
        <v>300</v>
      </c>
      <c r="L237" s="5"/>
      <c r="M237" s="13"/>
      <c r="N237">
        <v>23960</v>
      </c>
    </row>
    <row r="238" spans="1:14" ht="18.75" customHeight="1">
      <c r="A238" s="145"/>
      <c r="B238" s="125" t="s">
        <v>390</v>
      </c>
      <c r="C238" s="127"/>
      <c r="D238" s="155" t="s">
        <v>111</v>
      </c>
      <c r="E238" s="156"/>
      <c r="F238" s="41">
        <v>0</v>
      </c>
      <c r="G238" s="42">
        <v>1500</v>
      </c>
      <c r="H238" s="157">
        <f t="shared" si="6"/>
        <v>0</v>
      </c>
      <c r="I238" s="178"/>
      <c r="J238" s="158"/>
      <c r="K238" s="21" t="s">
        <v>300</v>
      </c>
      <c r="L238" s="5"/>
      <c r="M238" s="13"/>
      <c r="N238">
        <v>72000</v>
      </c>
    </row>
    <row r="239" spans="1:13" ht="0.75" customHeight="1">
      <c r="A239" s="145"/>
      <c r="B239" s="131"/>
      <c r="C239" s="131"/>
      <c r="D239" s="150"/>
      <c r="E239" s="150"/>
      <c r="F239" s="41"/>
      <c r="G239" s="42"/>
      <c r="H239" s="151">
        <f t="shared" si="5"/>
        <v>0</v>
      </c>
      <c r="I239" s="151"/>
      <c r="J239" s="151"/>
      <c r="K239" s="21" t="s">
        <v>300</v>
      </c>
      <c r="L239" s="5"/>
      <c r="M239" s="13"/>
    </row>
    <row r="240" spans="1:13" ht="18.75">
      <c r="A240" s="145"/>
      <c r="B240" s="131" t="s">
        <v>201</v>
      </c>
      <c r="C240" s="131"/>
      <c r="D240" s="150" t="s">
        <v>111</v>
      </c>
      <c r="E240" s="150"/>
      <c r="F240" s="41">
        <v>8</v>
      </c>
      <c r="G240" s="42">
        <v>3500</v>
      </c>
      <c r="H240" s="151">
        <f t="shared" si="5"/>
        <v>28000</v>
      </c>
      <c r="I240" s="151"/>
      <c r="J240" s="151"/>
      <c r="K240" s="21" t="s">
        <v>300</v>
      </c>
      <c r="L240" s="5"/>
      <c r="M240" s="13"/>
    </row>
    <row r="241" spans="1:13" ht="18.75">
      <c r="A241" s="145"/>
      <c r="B241" s="131" t="s">
        <v>431</v>
      </c>
      <c r="C241" s="131"/>
      <c r="D241" s="150" t="s">
        <v>111</v>
      </c>
      <c r="E241" s="150"/>
      <c r="F241" s="41">
        <v>12</v>
      </c>
      <c r="G241" s="42">
        <v>5000</v>
      </c>
      <c r="H241" s="151">
        <f>G241*F241</f>
        <v>60000</v>
      </c>
      <c r="I241" s="151"/>
      <c r="J241" s="151"/>
      <c r="K241" s="21" t="s">
        <v>300</v>
      </c>
      <c r="L241" s="5"/>
      <c r="M241" s="13"/>
    </row>
    <row r="242" spans="1:15" ht="18.75">
      <c r="A242" s="145"/>
      <c r="B242" s="131" t="s">
        <v>196</v>
      </c>
      <c r="C242" s="131"/>
      <c r="D242" s="150" t="s">
        <v>111</v>
      </c>
      <c r="E242" s="150"/>
      <c r="F242" s="41">
        <v>18</v>
      </c>
      <c r="G242" s="42">
        <v>1800</v>
      </c>
      <c r="H242" s="151">
        <f>F242*G242</f>
        <v>32400</v>
      </c>
      <c r="I242" s="151"/>
      <c r="J242" s="151"/>
      <c r="K242" s="21" t="s">
        <v>300</v>
      </c>
      <c r="L242" s="5"/>
      <c r="M242" s="13"/>
      <c r="O242">
        <v>1800</v>
      </c>
    </row>
    <row r="243" spans="1:13" ht="18.75">
      <c r="A243" s="145"/>
      <c r="B243" s="131" t="s">
        <v>387</v>
      </c>
      <c r="C243" s="131"/>
      <c r="D243" s="150" t="s">
        <v>111</v>
      </c>
      <c r="E243" s="150"/>
      <c r="F243" s="41">
        <v>6</v>
      </c>
      <c r="G243" s="42">
        <v>2500</v>
      </c>
      <c r="H243" s="151">
        <f t="shared" si="5"/>
        <v>15000</v>
      </c>
      <c r="I243" s="151"/>
      <c r="J243" s="151"/>
      <c r="K243" s="21" t="s">
        <v>300</v>
      </c>
      <c r="L243" s="5"/>
      <c r="M243" s="13"/>
    </row>
    <row r="244" spans="1:14" ht="21" customHeight="1">
      <c r="A244" s="145"/>
      <c r="B244" s="162" t="s">
        <v>397</v>
      </c>
      <c r="C244" s="162"/>
      <c r="D244" s="162"/>
      <c r="E244" s="162"/>
      <c r="F244" s="50"/>
      <c r="G244" s="50"/>
      <c r="H244" s="163">
        <f>SUM(H199:J243)</f>
        <v>643870</v>
      </c>
      <c r="I244" s="163"/>
      <c r="J244" s="163"/>
      <c r="K244" s="15">
        <f>H244</f>
        <v>643870</v>
      </c>
      <c r="L244" s="5"/>
      <c r="M244" s="14"/>
      <c r="N244">
        <f>N238+N237+N234+N231+N229++N226+N224+N222+N221+N220+N219+N217+N216+N214+N212+N210+N209+N203+N202+N201+N200</f>
        <v>1756890</v>
      </c>
    </row>
    <row r="245" spans="1:13" ht="18.75">
      <c r="A245" s="145"/>
      <c r="B245" s="171" t="s">
        <v>271</v>
      </c>
      <c r="C245" s="171"/>
      <c r="D245" s="171"/>
      <c r="E245" s="171"/>
      <c r="F245" s="171"/>
      <c r="G245" s="171"/>
      <c r="H245" s="171"/>
      <c r="I245" s="171"/>
      <c r="J245" s="171"/>
      <c r="K245" s="21"/>
      <c r="L245" s="5"/>
      <c r="M245" s="5"/>
    </row>
    <row r="246" spans="1:13" ht="18.75" customHeight="1">
      <c r="A246" s="145"/>
      <c r="B246" s="164" t="s">
        <v>258</v>
      </c>
      <c r="C246" s="164"/>
      <c r="D246" s="164" t="s">
        <v>259</v>
      </c>
      <c r="E246" s="164"/>
      <c r="F246" s="51" t="s">
        <v>260</v>
      </c>
      <c r="G246" s="36" t="s">
        <v>261</v>
      </c>
      <c r="H246" s="164" t="s">
        <v>257</v>
      </c>
      <c r="I246" s="164"/>
      <c r="J246" s="164"/>
      <c r="K246" s="21"/>
      <c r="L246" s="5"/>
      <c r="M246" s="5"/>
    </row>
    <row r="247" spans="1:13" ht="18.75">
      <c r="A247" s="145"/>
      <c r="B247" s="131" t="s">
        <v>202</v>
      </c>
      <c r="C247" s="131"/>
      <c r="D247" s="150" t="s">
        <v>111</v>
      </c>
      <c r="E247" s="150"/>
      <c r="F247" s="41">
        <v>380</v>
      </c>
      <c r="G247" s="42">
        <v>450</v>
      </c>
      <c r="H247" s="151">
        <f>G247*F247</f>
        <v>171000</v>
      </c>
      <c r="I247" s="151"/>
      <c r="J247" s="151"/>
      <c r="K247" s="21" t="s">
        <v>300</v>
      </c>
      <c r="L247" s="5"/>
      <c r="M247" s="5"/>
    </row>
    <row r="248" spans="1:13" ht="18.75">
      <c r="A248" s="145"/>
      <c r="B248" s="131" t="s">
        <v>203</v>
      </c>
      <c r="C248" s="131"/>
      <c r="D248" s="150" t="s">
        <v>111</v>
      </c>
      <c r="E248" s="150"/>
      <c r="F248" s="41">
        <v>101</v>
      </c>
      <c r="G248" s="42">
        <v>500</v>
      </c>
      <c r="H248" s="151">
        <f>F248*G248</f>
        <v>50500</v>
      </c>
      <c r="I248" s="151"/>
      <c r="J248" s="151"/>
      <c r="K248" s="21" t="s">
        <v>300</v>
      </c>
      <c r="L248" s="5"/>
      <c r="M248" s="5"/>
    </row>
    <row r="249" spans="1:14" ht="18.75">
      <c r="A249" s="145"/>
      <c r="B249" s="131" t="s">
        <v>204</v>
      </c>
      <c r="C249" s="131"/>
      <c r="D249" s="150" t="s">
        <v>111</v>
      </c>
      <c r="E249" s="150"/>
      <c r="F249" s="41">
        <v>0</v>
      </c>
      <c r="G249" s="42">
        <v>2300</v>
      </c>
      <c r="H249" s="151">
        <f>G249*F249</f>
        <v>0</v>
      </c>
      <c r="I249" s="151"/>
      <c r="J249" s="151"/>
      <c r="K249" s="21" t="s">
        <v>300</v>
      </c>
      <c r="L249" s="5"/>
      <c r="M249" s="5"/>
      <c r="N249">
        <v>223100</v>
      </c>
    </row>
    <row r="250" spans="1:13" ht="18.75">
      <c r="A250" s="145"/>
      <c r="B250" s="131" t="s">
        <v>205</v>
      </c>
      <c r="C250" s="131"/>
      <c r="D250" s="150" t="s">
        <v>111</v>
      </c>
      <c r="E250" s="150"/>
      <c r="F250" s="41">
        <v>16</v>
      </c>
      <c r="G250" s="42">
        <v>600</v>
      </c>
      <c r="H250" s="151">
        <f>F250*G250</f>
        <v>9600</v>
      </c>
      <c r="I250" s="151"/>
      <c r="J250" s="151"/>
      <c r="K250" s="21" t="s">
        <v>300</v>
      </c>
      <c r="L250" s="5"/>
      <c r="M250" s="5"/>
    </row>
    <row r="251" spans="1:14" ht="18.75">
      <c r="A251" s="145"/>
      <c r="B251" s="131" t="s">
        <v>206</v>
      </c>
      <c r="C251" s="131"/>
      <c r="D251" s="150" t="s">
        <v>111</v>
      </c>
      <c r="E251" s="150"/>
      <c r="F251" s="41">
        <v>0</v>
      </c>
      <c r="G251" s="42">
        <v>2100</v>
      </c>
      <c r="H251" s="151">
        <f>F251*G251</f>
        <v>0</v>
      </c>
      <c r="I251" s="151"/>
      <c r="J251" s="151"/>
      <c r="K251" s="21" t="s">
        <v>300</v>
      </c>
      <c r="L251" s="5"/>
      <c r="M251" s="5"/>
      <c r="N251">
        <v>71400</v>
      </c>
    </row>
    <row r="252" spans="1:14" ht="18.75">
      <c r="A252" s="145"/>
      <c r="B252" s="131" t="s">
        <v>496</v>
      </c>
      <c r="C252" s="131"/>
      <c r="D252" s="150" t="s">
        <v>111</v>
      </c>
      <c r="E252" s="150"/>
      <c r="F252" s="41">
        <v>0</v>
      </c>
      <c r="G252" s="42">
        <v>5600</v>
      </c>
      <c r="H252" s="151">
        <f>F252*G252</f>
        <v>0</v>
      </c>
      <c r="I252" s="151"/>
      <c r="J252" s="151"/>
      <c r="K252" s="21" t="s">
        <v>300</v>
      </c>
      <c r="L252" s="5"/>
      <c r="M252" s="5"/>
      <c r="N252">
        <v>78400</v>
      </c>
    </row>
    <row r="253" spans="1:14" ht="33.75" customHeight="1">
      <c r="A253" s="145"/>
      <c r="B253" s="131" t="s">
        <v>493</v>
      </c>
      <c r="C253" s="131"/>
      <c r="D253" s="150" t="s">
        <v>111</v>
      </c>
      <c r="E253" s="150"/>
      <c r="F253" s="41">
        <v>0</v>
      </c>
      <c r="G253" s="42">
        <v>2800</v>
      </c>
      <c r="H253" s="151">
        <f>G253*F253</f>
        <v>0</v>
      </c>
      <c r="I253" s="151"/>
      <c r="J253" s="151"/>
      <c r="K253" s="21" t="s">
        <v>300</v>
      </c>
      <c r="L253" s="5"/>
      <c r="M253" s="5"/>
      <c r="N253">
        <v>3203200</v>
      </c>
    </row>
    <row r="254" spans="1:13" ht="18.75">
      <c r="A254" s="145"/>
      <c r="B254" s="131" t="s">
        <v>88</v>
      </c>
      <c r="C254" s="131"/>
      <c r="D254" s="150" t="s">
        <v>111</v>
      </c>
      <c r="E254" s="150"/>
      <c r="F254" s="41">
        <v>1020</v>
      </c>
      <c r="G254" s="42">
        <v>350</v>
      </c>
      <c r="H254" s="151">
        <f>F254*G254</f>
        <v>357000</v>
      </c>
      <c r="I254" s="151"/>
      <c r="J254" s="151"/>
      <c r="K254" s="21" t="s">
        <v>300</v>
      </c>
      <c r="L254" s="5"/>
      <c r="M254" s="5"/>
    </row>
    <row r="255" spans="1:14" ht="18.75">
      <c r="A255" s="145"/>
      <c r="B255" s="131" t="s">
        <v>83</v>
      </c>
      <c r="C255" s="131"/>
      <c r="D255" s="150" t="s">
        <v>111</v>
      </c>
      <c r="E255" s="150"/>
      <c r="F255" s="41">
        <v>0</v>
      </c>
      <c r="G255" s="42">
        <v>3700</v>
      </c>
      <c r="H255" s="151">
        <f>F255*G255</f>
        <v>0</v>
      </c>
      <c r="I255" s="151"/>
      <c r="J255" s="151"/>
      <c r="K255" s="21" t="s">
        <v>300</v>
      </c>
      <c r="L255" s="5"/>
      <c r="M255" s="5"/>
      <c r="N255">
        <v>40700</v>
      </c>
    </row>
    <row r="256" spans="1:13" ht="18.75">
      <c r="A256" s="145"/>
      <c r="B256" s="131" t="s">
        <v>89</v>
      </c>
      <c r="C256" s="131"/>
      <c r="D256" s="150" t="s">
        <v>111</v>
      </c>
      <c r="E256" s="150"/>
      <c r="F256" s="41">
        <v>41</v>
      </c>
      <c r="G256" s="42">
        <v>1600</v>
      </c>
      <c r="H256" s="151">
        <f>G256*F256</f>
        <v>65600</v>
      </c>
      <c r="I256" s="151"/>
      <c r="J256" s="151"/>
      <c r="K256" s="21" t="s">
        <v>300</v>
      </c>
      <c r="L256" s="5"/>
      <c r="M256" s="5"/>
    </row>
    <row r="257" spans="1:15" ht="18.75">
      <c r="A257" s="145"/>
      <c r="B257" s="131" t="s">
        <v>207</v>
      </c>
      <c r="C257" s="131"/>
      <c r="D257" s="150" t="s">
        <v>111</v>
      </c>
      <c r="E257" s="150"/>
      <c r="F257" s="41">
        <v>0</v>
      </c>
      <c r="G257" s="42">
        <v>2600</v>
      </c>
      <c r="H257" s="151"/>
      <c r="I257" s="151"/>
      <c r="J257" s="151"/>
      <c r="K257" s="21" t="s">
        <v>300</v>
      </c>
      <c r="L257" s="5"/>
      <c r="M257" s="5"/>
      <c r="N257">
        <v>361400</v>
      </c>
      <c r="O257">
        <v>198000</v>
      </c>
    </row>
    <row r="258" spans="1:13" ht="18.75">
      <c r="A258" s="145"/>
      <c r="B258" s="131" t="s">
        <v>400</v>
      </c>
      <c r="C258" s="131"/>
      <c r="D258" s="150" t="s">
        <v>111</v>
      </c>
      <c r="E258" s="150"/>
      <c r="F258" s="41">
        <v>45</v>
      </c>
      <c r="G258" s="42">
        <v>600</v>
      </c>
      <c r="H258" s="151">
        <f>G258*F258</f>
        <v>27000</v>
      </c>
      <c r="I258" s="151"/>
      <c r="J258" s="151"/>
      <c r="K258" s="21" t="s">
        <v>300</v>
      </c>
      <c r="L258" s="5"/>
      <c r="M258" s="5"/>
    </row>
    <row r="259" spans="1:14" ht="18.75">
      <c r="A259" s="145"/>
      <c r="B259" s="131" t="s">
        <v>84</v>
      </c>
      <c r="C259" s="131"/>
      <c r="D259" s="150" t="s">
        <v>111</v>
      </c>
      <c r="E259" s="150"/>
      <c r="F259" s="41">
        <v>0</v>
      </c>
      <c r="G259" s="42">
        <v>2500</v>
      </c>
      <c r="H259" s="151">
        <f>F259*G259</f>
        <v>0</v>
      </c>
      <c r="I259" s="151"/>
      <c r="J259" s="151"/>
      <c r="K259" s="21" t="s">
        <v>300</v>
      </c>
      <c r="L259" s="5"/>
      <c r="M259" s="5"/>
      <c r="N259">
        <v>575000</v>
      </c>
    </row>
    <row r="260" spans="1:13" ht="18.75">
      <c r="A260" s="145"/>
      <c r="B260" s="131" t="s">
        <v>399</v>
      </c>
      <c r="C260" s="131"/>
      <c r="D260" s="150" t="s">
        <v>111</v>
      </c>
      <c r="E260" s="150"/>
      <c r="F260" s="41">
        <v>410</v>
      </c>
      <c r="G260" s="42">
        <v>1700</v>
      </c>
      <c r="H260" s="151">
        <f>G260*F260</f>
        <v>697000</v>
      </c>
      <c r="I260" s="151"/>
      <c r="J260" s="151"/>
      <c r="K260" s="21" t="s">
        <v>300</v>
      </c>
      <c r="L260" s="5"/>
      <c r="M260" s="5"/>
    </row>
    <row r="261" spans="1:13" ht="30.75" customHeight="1">
      <c r="A261" s="145"/>
      <c r="B261" s="131" t="s">
        <v>86</v>
      </c>
      <c r="C261" s="131"/>
      <c r="D261" s="150" t="s">
        <v>111</v>
      </c>
      <c r="E261" s="150"/>
      <c r="F261" s="41">
        <v>52</v>
      </c>
      <c r="G261" s="42">
        <v>2200</v>
      </c>
      <c r="H261" s="151">
        <f>F261*G261</f>
        <v>114400</v>
      </c>
      <c r="I261" s="151"/>
      <c r="J261" s="151"/>
      <c r="K261" s="21" t="s">
        <v>300</v>
      </c>
      <c r="L261" s="5"/>
      <c r="M261" s="5"/>
    </row>
    <row r="262" spans="1:13" ht="19.5" customHeight="1">
      <c r="A262" s="145"/>
      <c r="B262" s="131" t="s">
        <v>85</v>
      </c>
      <c r="C262" s="131"/>
      <c r="D262" s="150" t="s">
        <v>111</v>
      </c>
      <c r="E262" s="150"/>
      <c r="F262" s="41">
        <v>5</v>
      </c>
      <c r="G262" s="42">
        <v>5000</v>
      </c>
      <c r="H262" s="151">
        <f>F262*G262</f>
        <v>25000</v>
      </c>
      <c r="I262" s="151"/>
      <c r="J262" s="151"/>
      <c r="K262" s="21" t="s">
        <v>300</v>
      </c>
      <c r="L262" s="5"/>
      <c r="M262" s="5"/>
    </row>
    <row r="263" spans="1:15" s="66" customFormat="1" ht="18.75">
      <c r="A263" s="145"/>
      <c r="B263" s="131" t="s">
        <v>494</v>
      </c>
      <c r="C263" s="131"/>
      <c r="D263" s="150" t="s">
        <v>111</v>
      </c>
      <c r="E263" s="150"/>
      <c r="F263" s="41">
        <v>6</v>
      </c>
      <c r="G263" s="42">
        <v>2500</v>
      </c>
      <c r="H263" s="151">
        <f>G263*F263</f>
        <v>15000</v>
      </c>
      <c r="I263" s="151"/>
      <c r="J263" s="151"/>
      <c r="K263" s="16" t="s">
        <v>300</v>
      </c>
      <c r="L263" s="13"/>
      <c r="M263" s="13"/>
      <c r="N263"/>
      <c r="O263"/>
    </row>
    <row r="264" spans="1:14" ht="18.75" customHeight="1">
      <c r="A264" s="145"/>
      <c r="B264" s="131" t="s">
        <v>401</v>
      </c>
      <c r="C264" s="131"/>
      <c r="D264" s="150" t="s">
        <v>111</v>
      </c>
      <c r="E264" s="150"/>
      <c r="F264" s="41">
        <v>0</v>
      </c>
      <c r="G264" s="42">
        <v>4500</v>
      </c>
      <c r="H264" s="151">
        <f aca="true" t="shared" si="7" ref="H264:H269">F264*G264</f>
        <v>0</v>
      </c>
      <c r="I264" s="151"/>
      <c r="J264" s="151"/>
      <c r="K264" s="21" t="s">
        <v>300</v>
      </c>
      <c r="L264" s="5"/>
      <c r="M264" s="5"/>
      <c r="N264">
        <v>166500</v>
      </c>
    </row>
    <row r="265" spans="1:13" ht="18.75">
      <c r="A265" s="145"/>
      <c r="B265" s="131" t="s">
        <v>90</v>
      </c>
      <c r="C265" s="131"/>
      <c r="D265" s="150" t="s">
        <v>111</v>
      </c>
      <c r="E265" s="150"/>
      <c r="F265" s="41">
        <v>31</v>
      </c>
      <c r="G265" s="42">
        <v>700</v>
      </c>
      <c r="H265" s="151">
        <f t="shared" si="7"/>
        <v>21700</v>
      </c>
      <c r="I265" s="151"/>
      <c r="J265" s="151"/>
      <c r="K265" s="21" t="s">
        <v>300</v>
      </c>
      <c r="L265" s="5"/>
      <c r="M265" s="5"/>
    </row>
    <row r="266" spans="1:13" ht="18.75">
      <c r="A266" s="145"/>
      <c r="B266" s="131" t="s">
        <v>330</v>
      </c>
      <c r="C266" s="131"/>
      <c r="D266" s="150" t="s">
        <v>111</v>
      </c>
      <c r="E266" s="150"/>
      <c r="F266" s="41">
        <v>3</v>
      </c>
      <c r="G266" s="42">
        <v>1600</v>
      </c>
      <c r="H266" s="151">
        <f t="shared" si="7"/>
        <v>4800</v>
      </c>
      <c r="I266" s="151"/>
      <c r="J266" s="151"/>
      <c r="K266" s="21" t="s">
        <v>300</v>
      </c>
      <c r="L266" s="5"/>
      <c r="M266" s="5"/>
    </row>
    <row r="267" spans="1:14" ht="18.75">
      <c r="A267" s="145"/>
      <c r="B267" s="131" t="s">
        <v>495</v>
      </c>
      <c r="C267" s="131"/>
      <c r="D267" s="150" t="s">
        <v>111</v>
      </c>
      <c r="E267" s="150"/>
      <c r="F267" s="41">
        <v>0</v>
      </c>
      <c r="G267" s="42">
        <v>3800</v>
      </c>
      <c r="H267" s="151">
        <f t="shared" si="7"/>
        <v>0</v>
      </c>
      <c r="I267" s="151"/>
      <c r="J267" s="151"/>
      <c r="K267" s="21" t="s">
        <v>300</v>
      </c>
      <c r="L267" s="5"/>
      <c r="M267" s="5"/>
      <c r="N267">
        <v>34200</v>
      </c>
    </row>
    <row r="268" spans="1:13" ht="30.75" customHeight="1">
      <c r="A268" s="145"/>
      <c r="B268" s="131" t="s">
        <v>87</v>
      </c>
      <c r="C268" s="131"/>
      <c r="D268" s="150" t="s">
        <v>111</v>
      </c>
      <c r="E268" s="150"/>
      <c r="F268" s="41">
        <v>88</v>
      </c>
      <c r="G268" s="42">
        <v>1500</v>
      </c>
      <c r="H268" s="151">
        <f t="shared" si="7"/>
        <v>132000</v>
      </c>
      <c r="I268" s="151"/>
      <c r="J268" s="151"/>
      <c r="K268" s="21" t="s">
        <v>300</v>
      </c>
      <c r="L268" s="5"/>
      <c r="M268" s="5"/>
    </row>
    <row r="269" spans="1:13" ht="18.75">
      <c r="A269" s="145"/>
      <c r="B269" s="131" t="s">
        <v>208</v>
      </c>
      <c r="C269" s="131"/>
      <c r="D269" s="150" t="s">
        <v>111</v>
      </c>
      <c r="E269" s="150"/>
      <c r="F269" s="41">
        <v>3</v>
      </c>
      <c r="G269" s="42">
        <v>2700</v>
      </c>
      <c r="H269" s="151">
        <f t="shared" si="7"/>
        <v>8100</v>
      </c>
      <c r="I269" s="151"/>
      <c r="J269" s="151"/>
      <c r="K269" s="21" t="s">
        <v>300</v>
      </c>
      <c r="L269" s="5"/>
      <c r="M269" s="5"/>
    </row>
    <row r="270" spans="1:13" ht="0.75" customHeight="1">
      <c r="A270" s="145"/>
      <c r="B270" s="131"/>
      <c r="C270" s="131"/>
      <c r="D270" s="150"/>
      <c r="E270" s="150"/>
      <c r="F270" s="41"/>
      <c r="G270" s="42"/>
      <c r="H270" s="151">
        <v>0</v>
      </c>
      <c r="I270" s="151"/>
      <c r="J270" s="151"/>
      <c r="K270" s="21" t="s">
        <v>300</v>
      </c>
      <c r="L270" s="5"/>
      <c r="M270" s="5"/>
    </row>
    <row r="271" spans="1:13" ht="0.75" customHeight="1" hidden="1">
      <c r="A271" s="145"/>
      <c r="B271" s="131"/>
      <c r="C271" s="131"/>
      <c r="D271" s="150"/>
      <c r="E271" s="150"/>
      <c r="F271" s="41">
        <v>0</v>
      </c>
      <c r="G271" s="42"/>
      <c r="H271" s="151"/>
      <c r="I271" s="151"/>
      <c r="J271" s="151"/>
      <c r="K271" s="21" t="s">
        <v>300</v>
      </c>
      <c r="L271" s="5"/>
      <c r="M271" s="5"/>
    </row>
    <row r="272" spans="1:14" ht="16.5" customHeight="1">
      <c r="A272" s="145"/>
      <c r="B272" s="162" t="s">
        <v>238</v>
      </c>
      <c r="C272" s="162"/>
      <c r="D272" s="162"/>
      <c r="E272" s="162"/>
      <c r="F272" s="50"/>
      <c r="G272" s="50"/>
      <c r="H272" s="163">
        <f>SUM(H247:J271)</f>
        <v>1698700</v>
      </c>
      <c r="I272" s="163"/>
      <c r="J272" s="163"/>
      <c r="K272" s="15">
        <f>H272</f>
        <v>1698700</v>
      </c>
      <c r="L272" s="5"/>
      <c r="M272" s="5"/>
      <c r="N272">
        <f>N267+N264+N259+N257+N255+N253+N252+N251+N249</f>
        <v>4753900</v>
      </c>
    </row>
    <row r="273" spans="1:13" ht="16.5" customHeight="1">
      <c r="A273" s="145"/>
      <c r="B273" s="171" t="s">
        <v>272</v>
      </c>
      <c r="C273" s="171"/>
      <c r="D273" s="171"/>
      <c r="E273" s="171"/>
      <c r="F273" s="171"/>
      <c r="G273" s="171"/>
      <c r="H273" s="171"/>
      <c r="I273" s="171"/>
      <c r="J273" s="171"/>
      <c r="K273" s="21"/>
      <c r="L273" s="5"/>
      <c r="M273" s="5"/>
    </row>
    <row r="274" spans="1:13" ht="16.5" customHeight="1">
      <c r="A274" s="145"/>
      <c r="B274" s="164" t="s">
        <v>258</v>
      </c>
      <c r="C274" s="164"/>
      <c r="D274" s="164" t="s">
        <v>259</v>
      </c>
      <c r="E274" s="164"/>
      <c r="F274" s="51" t="s">
        <v>260</v>
      </c>
      <c r="G274" s="36" t="s">
        <v>261</v>
      </c>
      <c r="H274" s="164" t="s">
        <v>257</v>
      </c>
      <c r="I274" s="164"/>
      <c r="J274" s="164"/>
      <c r="K274" s="21"/>
      <c r="L274" s="5"/>
      <c r="M274" s="5"/>
    </row>
    <row r="275" spans="1:13" ht="18.75">
      <c r="A275" s="145"/>
      <c r="B275" s="131" t="s">
        <v>35</v>
      </c>
      <c r="C275" s="131"/>
      <c r="D275" s="150" t="s">
        <v>209</v>
      </c>
      <c r="E275" s="150"/>
      <c r="F275" s="41">
        <v>451</v>
      </c>
      <c r="G275" s="42">
        <v>30</v>
      </c>
      <c r="H275" s="151">
        <f aca="true" t="shared" si="8" ref="H275:H289">F275*G275</f>
        <v>13530</v>
      </c>
      <c r="I275" s="151"/>
      <c r="J275" s="151"/>
      <c r="K275" s="21" t="s">
        <v>300</v>
      </c>
      <c r="L275" s="5"/>
      <c r="M275" s="5"/>
    </row>
    <row r="276" spans="1:13" ht="18.75">
      <c r="A276" s="145"/>
      <c r="B276" s="131" t="s">
        <v>34</v>
      </c>
      <c r="C276" s="131"/>
      <c r="D276" s="150" t="s">
        <v>209</v>
      </c>
      <c r="E276" s="150"/>
      <c r="F276" s="41">
        <v>390</v>
      </c>
      <c r="G276" s="42">
        <v>25</v>
      </c>
      <c r="H276" s="151">
        <f t="shared" si="8"/>
        <v>9750</v>
      </c>
      <c r="I276" s="151"/>
      <c r="J276" s="151"/>
      <c r="K276" s="21" t="s">
        <v>300</v>
      </c>
      <c r="L276" s="5"/>
      <c r="M276" s="5"/>
    </row>
    <row r="277" spans="1:13" ht="18.75">
      <c r="A277" s="145"/>
      <c r="B277" s="131" t="s">
        <v>210</v>
      </c>
      <c r="C277" s="131"/>
      <c r="D277" s="150" t="s">
        <v>111</v>
      </c>
      <c r="E277" s="150"/>
      <c r="F277" s="41">
        <v>10</v>
      </c>
      <c r="G277" s="42">
        <v>190</v>
      </c>
      <c r="H277" s="151">
        <f t="shared" si="8"/>
        <v>1900</v>
      </c>
      <c r="I277" s="151"/>
      <c r="J277" s="151"/>
      <c r="K277" s="21" t="s">
        <v>300</v>
      </c>
      <c r="L277" s="5"/>
      <c r="M277" s="5"/>
    </row>
    <row r="278" spans="1:13" ht="18.75">
      <c r="A278" s="145"/>
      <c r="B278" s="125" t="s">
        <v>36</v>
      </c>
      <c r="C278" s="127"/>
      <c r="D278" s="155" t="s">
        <v>111</v>
      </c>
      <c r="E278" s="156"/>
      <c r="F278" s="41">
        <v>27</v>
      </c>
      <c r="G278" s="42">
        <v>200</v>
      </c>
      <c r="H278" s="157">
        <f t="shared" si="8"/>
        <v>5400</v>
      </c>
      <c r="I278" s="158"/>
      <c r="J278" s="43"/>
      <c r="K278" s="21" t="s">
        <v>300</v>
      </c>
      <c r="L278" s="5"/>
      <c r="M278" s="5"/>
    </row>
    <row r="279" spans="1:13" ht="18.75">
      <c r="A279" s="145"/>
      <c r="B279" s="131" t="s">
        <v>211</v>
      </c>
      <c r="C279" s="131"/>
      <c r="D279" s="150" t="s">
        <v>111</v>
      </c>
      <c r="E279" s="150"/>
      <c r="F279" s="41">
        <v>65</v>
      </c>
      <c r="G279" s="42">
        <v>190</v>
      </c>
      <c r="H279" s="151">
        <f t="shared" si="8"/>
        <v>12350</v>
      </c>
      <c r="I279" s="151"/>
      <c r="J279" s="151"/>
      <c r="K279" s="21" t="s">
        <v>300</v>
      </c>
      <c r="L279" s="5"/>
      <c r="M279" s="5"/>
    </row>
    <row r="280" spans="1:13" ht="19.5" customHeight="1" hidden="1">
      <c r="A280" s="145"/>
      <c r="B280" s="131" t="s">
        <v>212</v>
      </c>
      <c r="C280" s="131"/>
      <c r="D280" s="150" t="s">
        <v>111</v>
      </c>
      <c r="E280" s="150"/>
      <c r="F280" s="41"/>
      <c r="G280" s="42"/>
      <c r="H280" s="151">
        <f t="shared" si="8"/>
        <v>0</v>
      </c>
      <c r="I280" s="151"/>
      <c r="J280" s="151"/>
      <c r="K280" s="21"/>
      <c r="L280" s="5"/>
      <c r="M280" s="5"/>
    </row>
    <row r="281" spans="1:13" ht="18.75">
      <c r="A281" s="145"/>
      <c r="B281" s="131" t="s">
        <v>402</v>
      </c>
      <c r="C281" s="131"/>
      <c r="D281" s="150" t="s">
        <v>111</v>
      </c>
      <c r="E281" s="150"/>
      <c r="F281" s="41">
        <v>0</v>
      </c>
      <c r="G281" s="42">
        <v>250</v>
      </c>
      <c r="H281" s="151">
        <f t="shared" si="8"/>
        <v>0</v>
      </c>
      <c r="I281" s="151"/>
      <c r="J281" s="151"/>
      <c r="K281" s="21" t="s">
        <v>300</v>
      </c>
      <c r="L281" s="5"/>
      <c r="M281" s="5"/>
    </row>
    <row r="282" spans="1:13" ht="18.75">
      <c r="A282" s="145"/>
      <c r="B282" s="131" t="s">
        <v>403</v>
      </c>
      <c r="C282" s="131"/>
      <c r="D282" s="150" t="s">
        <v>112</v>
      </c>
      <c r="E282" s="150"/>
      <c r="F282" s="41">
        <v>945</v>
      </c>
      <c r="G282" s="42">
        <v>15</v>
      </c>
      <c r="H282" s="151">
        <f t="shared" si="8"/>
        <v>14175</v>
      </c>
      <c r="I282" s="151"/>
      <c r="J282" s="151"/>
      <c r="K282" s="21" t="s">
        <v>300</v>
      </c>
      <c r="L282" s="5"/>
      <c r="M282" s="5"/>
    </row>
    <row r="283" spans="1:13" ht="18.75">
      <c r="A283" s="145"/>
      <c r="B283" s="131" t="s">
        <v>404</v>
      </c>
      <c r="C283" s="131"/>
      <c r="D283" s="150" t="s">
        <v>111</v>
      </c>
      <c r="E283" s="150"/>
      <c r="F283" s="41">
        <v>5</v>
      </c>
      <c r="G283" s="42">
        <v>350</v>
      </c>
      <c r="H283" s="151">
        <f>G283*F283</f>
        <v>1750</v>
      </c>
      <c r="I283" s="151"/>
      <c r="J283" s="151"/>
      <c r="K283" s="21" t="s">
        <v>300</v>
      </c>
      <c r="L283" s="5"/>
      <c r="M283" s="5"/>
    </row>
    <row r="284" spans="1:13" ht="18.75">
      <c r="A284" s="145"/>
      <c r="B284" s="179" t="s">
        <v>491</v>
      </c>
      <c r="C284" s="180"/>
      <c r="D284" s="155" t="s">
        <v>193</v>
      </c>
      <c r="E284" s="156"/>
      <c r="F284" s="41">
        <v>0</v>
      </c>
      <c r="G284" s="42">
        <v>350</v>
      </c>
      <c r="H284" s="157">
        <f>F284*G284</f>
        <v>0</v>
      </c>
      <c r="I284" s="158"/>
      <c r="J284" s="43"/>
      <c r="K284" s="21" t="s">
        <v>300</v>
      </c>
      <c r="L284" s="5"/>
      <c r="M284" s="5"/>
    </row>
    <row r="285" spans="1:13" ht="18.75">
      <c r="A285" s="145"/>
      <c r="B285" s="179" t="s">
        <v>492</v>
      </c>
      <c r="C285" s="180"/>
      <c r="D285" s="155" t="s">
        <v>111</v>
      </c>
      <c r="E285" s="156"/>
      <c r="F285" s="41">
        <v>0</v>
      </c>
      <c r="G285" s="42">
        <v>100</v>
      </c>
      <c r="H285" s="157">
        <f>F285*G285</f>
        <v>0</v>
      </c>
      <c r="I285" s="158"/>
      <c r="J285" s="43"/>
      <c r="K285" s="21" t="s">
        <v>300</v>
      </c>
      <c r="L285" s="5"/>
      <c r="M285" s="5"/>
    </row>
    <row r="286" spans="1:13" ht="18.75">
      <c r="A286" s="145"/>
      <c r="B286" s="131" t="s">
        <v>405</v>
      </c>
      <c r="C286" s="131"/>
      <c r="D286" s="150" t="s">
        <v>111</v>
      </c>
      <c r="E286" s="150"/>
      <c r="F286" s="41">
        <v>0</v>
      </c>
      <c r="G286" s="42">
        <v>90</v>
      </c>
      <c r="H286" s="151">
        <f t="shared" si="8"/>
        <v>0</v>
      </c>
      <c r="I286" s="151"/>
      <c r="J286" s="151"/>
      <c r="K286" s="21" t="s">
        <v>300</v>
      </c>
      <c r="L286" s="5"/>
      <c r="M286" s="5"/>
    </row>
    <row r="287" spans="1:13" ht="18.75">
      <c r="A287" s="145"/>
      <c r="B287" s="131" t="s">
        <v>406</v>
      </c>
      <c r="C287" s="131"/>
      <c r="D287" s="150" t="s">
        <v>111</v>
      </c>
      <c r="E287" s="150"/>
      <c r="F287" s="41">
        <v>0</v>
      </c>
      <c r="G287" s="42">
        <v>250</v>
      </c>
      <c r="H287" s="151">
        <f t="shared" si="8"/>
        <v>0</v>
      </c>
      <c r="I287" s="151"/>
      <c r="J287" s="151"/>
      <c r="K287" s="21" t="s">
        <v>300</v>
      </c>
      <c r="L287" s="5"/>
      <c r="M287" s="5"/>
    </row>
    <row r="288" spans="1:13" ht="18.75">
      <c r="A288" s="145"/>
      <c r="B288" s="131" t="s">
        <v>407</v>
      </c>
      <c r="C288" s="131"/>
      <c r="D288" s="150" t="s">
        <v>111</v>
      </c>
      <c r="E288" s="150"/>
      <c r="F288" s="41">
        <v>0</v>
      </c>
      <c r="G288" s="42">
        <v>500</v>
      </c>
      <c r="H288" s="151">
        <f t="shared" si="8"/>
        <v>0</v>
      </c>
      <c r="I288" s="151"/>
      <c r="J288" s="151"/>
      <c r="K288" s="21" t="s">
        <v>300</v>
      </c>
      <c r="L288" s="5"/>
      <c r="M288" s="5"/>
    </row>
    <row r="289" spans="1:13" ht="18.75">
      <c r="A289" s="145"/>
      <c r="B289" s="131" t="s">
        <v>408</v>
      </c>
      <c r="C289" s="131"/>
      <c r="D289" s="150" t="s">
        <v>111</v>
      </c>
      <c r="E289" s="150"/>
      <c r="F289" s="41">
        <v>4</v>
      </c>
      <c r="G289" s="42">
        <v>300</v>
      </c>
      <c r="H289" s="151">
        <f t="shared" si="8"/>
        <v>1200</v>
      </c>
      <c r="I289" s="151"/>
      <c r="J289" s="151"/>
      <c r="K289" s="21" t="s">
        <v>300</v>
      </c>
      <c r="L289" s="5"/>
      <c r="M289" s="5"/>
    </row>
    <row r="290" spans="1:13" ht="17.25" customHeight="1">
      <c r="A290" s="145"/>
      <c r="B290" s="131" t="s">
        <v>304</v>
      </c>
      <c r="C290" s="131"/>
      <c r="D290" s="150" t="s">
        <v>111</v>
      </c>
      <c r="E290" s="150"/>
      <c r="F290" s="41">
        <v>0</v>
      </c>
      <c r="G290" s="42">
        <v>190</v>
      </c>
      <c r="H290" s="151">
        <f>G290*F290</f>
        <v>0</v>
      </c>
      <c r="I290" s="151"/>
      <c r="J290" s="151"/>
      <c r="K290" s="21" t="s">
        <v>300</v>
      </c>
      <c r="L290" s="5"/>
      <c r="M290" s="5"/>
    </row>
    <row r="291" spans="1:13" ht="21" customHeight="1">
      <c r="A291" s="145"/>
      <c r="B291" s="162" t="s">
        <v>239</v>
      </c>
      <c r="C291" s="162"/>
      <c r="D291" s="162"/>
      <c r="E291" s="162"/>
      <c r="F291" s="50"/>
      <c r="G291" s="52"/>
      <c r="H291" s="163">
        <f>SUM(H275:J290)</f>
        <v>60055</v>
      </c>
      <c r="I291" s="163"/>
      <c r="J291" s="163"/>
      <c r="K291" s="15">
        <f>H291</f>
        <v>60055</v>
      </c>
      <c r="L291" s="5"/>
      <c r="M291" s="5"/>
    </row>
    <row r="292" spans="1:13" ht="21.75" customHeight="1">
      <c r="A292" s="145"/>
      <c r="B292" s="171" t="s">
        <v>273</v>
      </c>
      <c r="C292" s="171"/>
      <c r="D292" s="171"/>
      <c r="E292" s="171"/>
      <c r="F292" s="171"/>
      <c r="G292" s="171"/>
      <c r="H292" s="171"/>
      <c r="I292" s="171"/>
      <c r="J292" s="171"/>
      <c r="K292" s="21"/>
      <c r="L292" s="5"/>
      <c r="M292" s="5"/>
    </row>
    <row r="293" spans="1:13" ht="34.5" customHeight="1">
      <c r="A293" s="145"/>
      <c r="B293" s="164" t="s">
        <v>258</v>
      </c>
      <c r="C293" s="164"/>
      <c r="D293" s="164" t="s">
        <v>259</v>
      </c>
      <c r="E293" s="164"/>
      <c r="F293" s="51" t="s">
        <v>260</v>
      </c>
      <c r="G293" s="36" t="s">
        <v>261</v>
      </c>
      <c r="H293" s="164" t="s">
        <v>257</v>
      </c>
      <c r="I293" s="164"/>
      <c r="J293" s="164"/>
      <c r="K293" s="21"/>
      <c r="L293" s="5"/>
      <c r="M293" s="5"/>
    </row>
    <row r="294" spans="1:13" ht="18.75">
      <c r="A294" s="145"/>
      <c r="B294" s="125" t="s">
        <v>378</v>
      </c>
      <c r="C294" s="181"/>
      <c r="D294" s="150" t="s">
        <v>111</v>
      </c>
      <c r="E294" s="150"/>
      <c r="F294" s="41">
        <v>5</v>
      </c>
      <c r="G294" s="42">
        <v>2400</v>
      </c>
      <c r="H294" s="151">
        <f aca="true" t="shared" si="9" ref="H294:H320">F294*G294</f>
        <v>12000</v>
      </c>
      <c r="I294" s="151"/>
      <c r="J294" s="151"/>
      <c r="K294" s="21" t="s">
        <v>300</v>
      </c>
      <c r="L294" s="5"/>
      <c r="M294" s="5"/>
    </row>
    <row r="295" spans="1:13" ht="18.75">
      <c r="A295" s="145"/>
      <c r="B295" s="131" t="s">
        <v>213</v>
      </c>
      <c r="C295" s="131"/>
      <c r="D295" s="150" t="s">
        <v>111</v>
      </c>
      <c r="E295" s="150"/>
      <c r="F295" s="41">
        <v>271</v>
      </c>
      <c r="G295" s="42">
        <v>400</v>
      </c>
      <c r="H295" s="151">
        <f t="shared" si="9"/>
        <v>108400</v>
      </c>
      <c r="I295" s="151"/>
      <c r="J295" s="151"/>
      <c r="K295" s="21" t="s">
        <v>300</v>
      </c>
      <c r="L295" s="5"/>
      <c r="M295" s="5"/>
    </row>
    <row r="296" spans="1:13" ht="18.75">
      <c r="A296" s="145"/>
      <c r="B296" s="131" t="s">
        <v>214</v>
      </c>
      <c r="C296" s="131"/>
      <c r="D296" s="150" t="s">
        <v>111</v>
      </c>
      <c r="E296" s="150"/>
      <c r="F296" s="41">
        <v>258</v>
      </c>
      <c r="G296" s="42">
        <v>570</v>
      </c>
      <c r="H296" s="151">
        <f t="shared" si="9"/>
        <v>147060</v>
      </c>
      <c r="I296" s="151"/>
      <c r="J296" s="151"/>
      <c r="K296" s="21" t="s">
        <v>300</v>
      </c>
      <c r="L296" s="5"/>
      <c r="M296" s="5"/>
    </row>
    <row r="297" spans="1:13" ht="18.75">
      <c r="A297" s="145"/>
      <c r="B297" s="131" t="s">
        <v>215</v>
      </c>
      <c r="C297" s="131"/>
      <c r="D297" s="150" t="s">
        <v>111</v>
      </c>
      <c r="E297" s="150"/>
      <c r="F297" s="41">
        <v>145</v>
      </c>
      <c r="G297" s="42">
        <v>300</v>
      </c>
      <c r="H297" s="151">
        <f t="shared" si="9"/>
        <v>43500</v>
      </c>
      <c r="I297" s="151"/>
      <c r="J297" s="151"/>
      <c r="K297" s="21" t="s">
        <v>300</v>
      </c>
      <c r="L297" s="5"/>
      <c r="M297" s="5"/>
    </row>
    <row r="298" spans="1:13" ht="18.75">
      <c r="A298" s="145"/>
      <c r="B298" s="131" t="s">
        <v>501</v>
      </c>
      <c r="C298" s="131"/>
      <c r="D298" s="150" t="s">
        <v>111</v>
      </c>
      <c r="E298" s="150"/>
      <c r="F298" s="41">
        <v>60</v>
      </c>
      <c r="G298" s="42">
        <v>260</v>
      </c>
      <c r="H298" s="157">
        <f>G298*F298</f>
        <v>15600</v>
      </c>
      <c r="I298" s="158"/>
      <c r="J298" s="43"/>
      <c r="K298" s="21"/>
      <c r="L298" s="5"/>
      <c r="M298" s="5"/>
    </row>
    <row r="299" spans="1:13" ht="18.75">
      <c r="A299" s="145"/>
      <c r="B299" s="131" t="s">
        <v>498</v>
      </c>
      <c r="C299" s="131"/>
      <c r="D299" s="150" t="s">
        <v>111</v>
      </c>
      <c r="E299" s="150"/>
      <c r="F299" s="41">
        <v>46</v>
      </c>
      <c r="G299" s="42">
        <v>100</v>
      </c>
      <c r="H299" s="151">
        <f t="shared" si="9"/>
        <v>4600</v>
      </c>
      <c r="I299" s="151"/>
      <c r="J299" s="151"/>
      <c r="K299" s="21" t="s">
        <v>300</v>
      </c>
      <c r="L299" s="5"/>
      <c r="M299" s="5"/>
    </row>
    <row r="300" spans="1:13" ht="18.75">
      <c r="A300" s="145"/>
      <c r="B300" s="131" t="s">
        <v>379</v>
      </c>
      <c r="C300" s="131"/>
      <c r="D300" s="150" t="s">
        <v>111</v>
      </c>
      <c r="E300" s="150"/>
      <c r="F300" s="41">
        <v>14</v>
      </c>
      <c r="G300" s="42">
        <v>4900</v>
      </c>
      <c r="H300" s="151">
        <f t="shared" si="9"/>
        <v>68600</v>
      </c>
      <c r="I300" s="151"/>
      <c r="J300" s="151"/>
      <c r="K300" s="21" t="s">
        <v>300</v>
      </c>
      <c r="L300" s="5"/>
      <c r="M300" s="5"/>
    </row>
    <row r="301" spans="1:13" ht="18.75">
      <c r="A301" s="145"/>
      <c r="B301" s="131" t="s">
        <v>500</v>
      </c>
      <c r="C301" s="131"/>
      <c r="D301" s="150" t="s">
        <v>111</v>
      </c>
      <c r="E301" s="150"/>
      <c r="F301" s="41">
        <v>100</v>
      </c>
      <c r="G301" s="42">
        <v>300</v>
      </c>
      <c r="H301" s="151">
        <f t="shared" si="9"/>
        <v>30000</v>
      </c>
      <c r="I301" s="151"/>
      <c r="J301" s="151"/>
      <c r="K301" s="21" t="s">
        <v>300</v>
      </c>
      <c r="L301" s="5"/>
      <c r="M301" s="5"/>
    </row>
    <row r="302" spans="1:13" ht="18.75">
      <c r="A302" s="145"/>
      <c r="B302" s="125" t="s">
        <v>380</v>
      </c>
      <c r="C302" s="127"/>
      <c r="D302" s="150" t="s">
        <v>111</v>
      </c>
      <c r="E302" s="150"/>
      <c r="F302" s="41">
        <v>11</v>
      </c>
      <c r="G302" s="42">
        <v>800</v>
      </c>
      <c r="H302" s="151">
        <f t="shared" si="9"/>
        <v>8800</v>
      </c>
      <c r="I302" s="151"/>
      <c r="J302" s="151"/>
      <c r="K302" s="21" t="s">
        <v>298</v>
      </c>
      <c r="L302" s="5"/>
      <c r="M302" s="5"/>
    </row>
    <row r="303" spans="1:13" ht="18.75">
      <c r="A303" s="145"/>
      <c r="B303" s="131" t="s">
        <v>216</v>
      </c>
      <c r="C303" s="131"/>
      <c r="D303" s="150" t="s">
        <v>111</v>
      </c>
      <c r="E303" s="150"/>
      <c r="F303" s="41">
        <v>43</v>
      </c>
      <c r="G303" s="42">
        <v>1950</v>
      </c>
      <c r="H303" s="151">
        <f t="shared" si="9"/>
        <v>83850</v>
      </c>
      <c r="I303" s="151"/>
      <c r="J303" s="151"/>
      <c r="K303" s="21" t="s">
        <v>300</v>
      </c>
      <c r="L303" s="5"/>
      <c r="M303" s="5"/>
    </row>
    <row r="304" spans="1:13" ht="18.75">
      <c r="A304" s="145"/>
      <c r="B304" s="131" t="s">
        <v>499</v>
      </c>
      <c r="C304" s="131"/>
      <c r="D304" s="150" t="s">
        <v>111</v>
      </c>
      <c r="E304" s="150"/>
      <c r="F304" s="41">
        <v>0</v>
      </c>
      <c r="G304" s="42">
        <v>4000</v>
      </c>
      <c r="H304" s="151">
        <f t="shared" si="9"/>
        <v>0</v>
      </c>
      <c r="I304" s="151"/>
      <c r="J304" s="151"/>
      <c r="K304" s="21" t="s">
        <v>300</v>
      </c>
      <c r="L304" s="5"/>
      <c r="M304" s="5"/>
    </row>
    <row r="305" spans="1:13" ht="18.75">
      <c r="A305" s="145"/>
      <c r="B305" s="131" t="s">
        <v>217</v>
      </c>
      <c r="C305" s="131"/>
      <c r="D305" s="150" t="s">
        <v>111</v>
      </c>
      <c r="E305" s="150"/>
      <c r="F305" s="41">
        <v>280</v>
      </c>
      <c r="G305" s="42">
        <v>55</v>
      </c>
      <c r="H305" s="151">
        <f t="shared" si="9"/>
        <v>15400</v>
      </c>
      <c r="I305" s="151"/>
      <c r="J305" s="151"/>
      <c r="K305" s="21" t="s">
        <v>300</v>
      </c>
      <c r="L305" s="5"/>
      <c r="M305" s="5"/>
    </row>
    <row r="306" spans="1:13" ht="18.75">
      <c r="A306" s="145"/>
      <c r="B306" s="131" t="s">
        <v>218</v>
      </c>
      <c r="C306" s="131"/>
      <c r="D306" s="150" t="s">
        <v>111</v>
      </c>
      <c r="E306" s="150"/>
      <c r="F306" s="41">
        <v>240</v>
      </c>
      <c r="G306" s="42">
        <v>100</v>
      </c>
      <c r="H306" s="151">
        <f t="shared" si="9"/>
        <v>24000</v>
      </c>
      <c r="I306" s="151"/>
      <c r="J306" s="151"/>
      <c r="K306" s="21" t="s">
        <v>300</v>
      </c>
      <c r="L306" s="5"/>
      <c r="M306" s="5"/>
    </row>
    <row r="307" spans="1:13" ht="18.75">
      <c r="A307" s="145"/>
      <c r="B307" s="131" t="s">
        <v>502</v>
      </c>
      <c r="C307" s="131"/>
      <c r="D307" s="150" t="s">
        <v>111</v>
      </c>
      <c r="E307" s="150"/>
      <c r="F307" s="41">
        <v>12</v>
      </c>
      <c r="G307" s="42">
        <v>710</v>
      </c>
      <c r="H307" s="151">
        <f t="shared" si="9"/>
        <v>8520</v>
      </c>
      <c r="I307" s="151"/>
      <c r="J307" s="151"/>
      <c r="K307" s="21" t="s">
        <v>300</v>
      </c>
      <c r="L307" s="5"/>
      <c r="M307" s="5"/>
    </row>
    <row r="308" spans="1:13" ht="18.75" hidden="1">
      <c r="A308" s="145"/>
      <c r="B308" s="131"/>
      <c r="C308" s="131"/>
      <c r="D308" s="155"/>
      <c r="E308" s="156"/>
      <c r="F308" s="41"/>
      <c r="G308" s="42"/>
      <c r="H308" s="157"/>
      <c r="I308" s="158"/>
      <c r="J308" s="43"/>
      <c r="K308" s="21"/>
      <c r="L308" s="5"/>
      <c r="M308" s="5"/>
    </row>
    <row r="309" spans="1:13" ht="18.75" hidden="1">
      <c r="A309" s="145"/>
      <c r="B309" s="131"/>
      <c r="C309" s="131"/>
      <c r="D309" s="155"/>
      <c r="E309" s="156"/>
      <c r="F309" s="41"/>
      <c r="G309" s="42"/>
      <c r="H309" s="157"/>
      <c r="I309" s="158"/>
      <c r="J309" s="43"/>
      <c r="K309" s="21"/>
      <c r="L309" s="5"/>
      <c r="M309" s="5"/>
    </row>
    <row r="310" spans="1:13" ht="19.5" customHeight="1">
      <c r="A310" s="145"/>
      <c r="B310" s="131" t="s">
        <v>223</v>
      </c>
      <c r="C310" s="131"/>
      <c r="D310" s="150" t="s">
        <v>111</v>
      </c>
      <c r="E310" s="150"/>
      <c r="F310" s="41">
        <v>60</v>
      </c>
      <c r="G310" s="42">
        <v>2600</v>
      </c>
      <c r="H310" s="151">
        <f>F310*G310</f>
        <v>156000</v>
      </c>
      <c r="I310" s="151"/>
      <c r="J310" s="151"/>
      <c r="K310" s="21" t="s">
        <v>300</v>
      </c>
      <c r="L310" s="5"/>
      <c r="M310" s="5"/>
    </row>
    <row r="311" spans="1:13" ht="18.75">
      <c r="A311" s="145"/>
      <c r="B311" s="131" t="s">
        <v>503</v>
      </c>
      <c r="C311" s="131"/>
      <c r="D311" s="150" t="s">
        <v>111</v>
      </c>
      <c r="E311" s="150"/>
      <c r="F311" s="41">
        <v>5</v>
      </c>
      <c r="G311" s="42">
        <v>3800</v>
      </c>
      <c r="H311" s="151">
        <f t="shared" si="9"/>
        <v>19000</v>
      </c>
      <c r="I311" s="151"/>
      <c r="J311" s="151"/>
      <c r="K311" s="21" t="s">
        <v>300</v>
      </c>
      <c r="L311" s="5"/>
      <c r="M311" s="5"/>
    </row>
    <row r="312" spans="1:13" ht="18.75">
      <c r="A312" s="145"/>
      <c r="B312" s="131" t="s">
        <v>27</v>
      </c>
      <c r="C312" s="131"/>
      <c r="D312" s="150" t="s">
        <v>111</v>
      </c>
      <c r="E312" s="150"/>
      <c r="F312" s="41">
        <v>6</v>
      </c>
      <c r="G312" s="42">
        <v>3800</v>
      </c>
      <c r="H312" s="151">
        <f t="shared" si="9"/>
        <v>22800</v>
      </c>
      <c r="I312" s="151"/>
      <c r="J312" s="151"/>
      <c r="K312" s="21" t="s">
        <v>300</v>
      </c>
      <c r="L312" s="5"/>
      <c r="M312" s="5"/>
    </row>
    <row r="313" spans="1:13" ht="18.75">
      <c r="A313" s="145"/>
      <c r="B313" s="131" t="s">
        <v>219</v>
      </c>
      <c r="C313" s="131"/>
      <c r="D313" s="150" t="s">
        <v>111</v>
      </c>
      <c r="E313" s="150"/>
      <c r="F313" s="41">
        <v>270</v>
      </c>
      <c r="G313" s="42">
        <v>280</v>
      </c>
      <c r="H313" s="151">
        <f t="shared" si="9"/>
        <v>75600</v>
      </c>
      <c r="I313" s="151"/>
      <c r="J313" s="151"/>
      <c r="K313" s="21" t="s">
        <v>300</v>
      </c>
      <c r="L313" s="5"/>
      <c r="M313" s="5"/>
    </row>
    <row r="314" spans="1:13" ht="18.75">
      <c r="A314" s="145"/>
      <c r="B314" s="131" t="s">
        <v>220</v>
      </c>
      <c r="C314" s="131"/>
      <c r="D314" s="150" t="s">
        <v>111</v>
      </c>
      <c r="E314" s="150"/>
      <c r="F314" s="41">
        <v>8</v>
      </c>
      <c r="G314" s="42">
        <v>2200</v>
      </c>
      <c r="H314" s="151">
        <f t="shared" si="9"/>
        <v>17600</v>
      </c>
      <c r="I314" s="151"/>
      <c r="J314" s="151"/>
      <c r="K314" s="21" t="s">
        <v>300</v>
      </c>
      <c r="L314" s="5"/>
      <c r="M314" s="5"/>
    </row>
    <row r="315" spans="1:13" ht="18.75">
      <c r="A315" s="145"/>
      <c r="B315" s="131" t="s">
        <v>221</v>
      </c>
      <c r="C315" s="131"/>
      <c r="D315" s="150" t="s">
        <v>111</v>
      </c>
      <c r="E315" s="150"/>
      <c r="F315" s="41">
        <v>6</v>
      </c>
      <c r="G315" s="42">
        <v>1200</v>
      </c>
      <c r="H315" s="151">
        <f t="shared" si="9"/>
        <v>7200</v>
      </c>
      <c r="I315" s="151"/>
      <c r="J315" s="151"/>
      <c r="K315" s="21" t="s">
        <v>300</v>
      </c>
      <c r="L315" s="5"/>
      <c r="M315" s="5"/>
    </row>
    <row r="316" spans="1:13" ht="18.75">
      <c r="A316" s="145"/>
      <c r="B316" s="131" t="s">
        <v>28</v>
      </c>
      <c r="C316" s="131"/>
      <c r="D316" s="150" t="s">
        <v>111</v>
      </c>
      <c r="E316" s="150"/>
      <c r="F316" s="41">
        <v>0</v>
      </c>
      <c r="G316" s="42">
        <v>460</v>
      </c>
      <c r="H316" s="151">
        <f t="shared" si="9"/>
        <v>0</v>
      </c>
      <c r="I316" s="151"/>
      <c r="J316" s="151"/>
      <c r="K316" s="21" t="s">
        <v>300</v>
      </c>
      <c r="L316" s="5"/>
      <c r="M316" s="5"/>
    </row>
    <row r="317" spans="1:13" ht="18.75" customHeight="1">
      <c r="A317" s="145"/>
      <c r="B317" s="131" t="s">
        <v>222</v>
      </c>
      <c r="C317" s="131"/>
      <c r="D317" s="150" t="s">
        <v>111</v>
      </c>
      <c r="E317" s="150"/>
      <c r="F317" s="41">
        <v>15</v>
      </c>
      <c r="G317" s="42">
        <v>160</v>
      </c>
      <c r="H317" s="151">
        <f t="shared" si="9"/>
        <v>2400</v>
      </c>
      <c r="I317" s="151"/>
      <c r="J317" s="151"/>
      <c r="K317" s="21" t="s">
        <v>300</v>
      </c>
      <c r="L317" s="5"/>
      <c r="M317" s="5"/>
    </row>
    <row r="318" spans="1:13" ht="18.75">
      <c r="A318" s="145"/>
      <c r="B318" s="131" t="s">
        <v>381</v>
      </c>
      <c r="C318" s="131"/>
      <c r="D318" s="150" t="s">
        <v>111</v>
      </c>
      <c r="E318" s="150"/>
      <c r="F318" s="41">
        <v>0</v>
      </c>
      <c r="G318" s="42">
        <v>450</v>
      </c>
      <c r="H318" s="151">
        <f t="shared" si="9"/>
        <v>0</v>
      </c>
      <c r="I318" s="151"/>
      <c r="J318" s="151"/>
      <c r="K318" s="21" t="s">
        <v>300</v>
      </c>
      <c r="L318" s="5"/>
      <c r="M318" s="5"/>
    </row>
    <row r="319" spans="1:13" ht="18.75">
      <c r="A319" s="145"/>
      <c r="B319" s="131" t="s">
        <v>29</v>
      </c>
      <c r="C319" s="131"/>
      <c r="D319" s="150" t="s">
        <v>111</v>
      </c>
      <c r="E319" s="150"/>
      <c r="F319" s="41">
        <v>0</v>
      </c>
      <c r="G319" s="42">
        <v>3800</v>
      </c>
      <c r="H319" s="151">
        <f t="shared" si="9"/>
        <v>0</v>
      </c>
      <c r="I319" s="151"/>
      <c r="J319" s="151"/>
      <c r="K319" s="21" t="s">
        <v>300</v>
      </c>
      <c r="L319" s="5"/>
      <c r="M319" s="5"/>
    </row>
    <row r="320" spans="1:13" ht="18.75">
      <c r="A320" s="145"/>
      <c r="B320" s="131" t="s">
        <v>382</v>
      </c>
      <c r="C320" s="131"/>
      <c r="D320" s="150" t="s">
        <v>111</v>
      </c>
      <c r="E320" s="150"/>
      <c r="F320" s="41">
        <v>20</v>
      </c>
      <c r="G320" s="42">
        <v>2500</v>
      </c>
      <c r="H320" s="151">
        <f t="shared" si="9"/>
        <v>50000</v>
      </c>
      <c r="I320" s="151"/>
      <c r="J320" s="151"/>
      <c r="K320" s="21" t="s">
        <v>300</v>
      </c>
      <c r="L320" s="5"/>
      <c r="M320" s="5"/>
    </row>
    <row r="321" spans="1:13" ht="21" customHeight="1">
      <c r="A321" s="145"/>
      <c r="B321" s="162" t="s">
        <v>240</v>
      </c>
      <c r="C321" s="162"/>
      <c r="D321" s="162"/>
      <c r="E321" s="162"/>
      <c r="F321" s="50"/>
      <c r="G321" s="50"/>
      <c r="H321" s="182">
        <f>SUM(H294:J320)</f>
        <v>920930</v>
      </c>
      <c r="I321" s="182"/>
      <c r="J321" s="182"/>
      <c r="K321" s="15">
        <f>H321</f>
        <v>920930</v>
      </c>
      <c r="L321" s="5"/>
      <c r="M321" s="5"/>
    </row>
    <row r="322" spans="1:13" ht="18.75">
      <c r="A322" s="145"/>
      <c r="B322" s="171" t="s">
        <v>435</v>
      </c>
      <c r="C322" s="171"/>
      <c r="D322" s="171"/>
      <c r="E322" s="171"/>
      <c r="F322" s="171"/>
      <c r="G322" s="171"/>
      <c r="H322" s="171"/>
      <c r="I322" s="171"/>
      <c r="J322" s="171"/>
      <c r="K322" s="16"/>
      <c r="L322" s="5"/>
      <c r="M322" s="5"/>
    </row>
    <row r="323" spans="1:13" ht="21.75" customHeight="1">
      <c r="A323" s="145"/>
      <c r="B323" s="164" t="s">
        <v>268</v>
      </c>
      <c r="C323" s="164"/>
      <c r="D323" s="164"/>
      <c r="E323" s="164"/>
      <c r="F323" s="164"/>
      <c r="G323" s="164"/>
      <c r="H323" s="164"/>
      <c r="I323" s="183" t="s">
        <v>269</v>
      </c>
      <c r="J323" s="183"/>
      <c r="K323" s="21"/>
      <c r="L323" s="5"/>
      <c r="M323" s="5"/>
    </row>
    <row r="324" spans="1:13" ht="18.75">
      <c r="A324" s="145"/>
      <c r="B324" s="131" t="s">
        <v>10</v>
      </c>
      <c r="C324" s="131"/>
      <c r="D324" s="131"/>
      <c r="E324" s="131"/>
      <c r="F324" s="131"/>
      <c r="G324" s="131"/>
      <c r="H324" s="131"/>
      <c r="I324" s="184">
        <f>76980</f>
        <v>76980</v>
      </c>
      <c r="J324" s="184"/>
      <c r="K324" s="21"/>
      <c r="L324" s="5"/>
      <c r="M324" s="5"/>
    </row>
    <row r="325" spans="1:13" ht="45.75" customHeight="1">
      <c r="A325" s="145"/>
      <c r="B325" s="125" t="s">
        <v>504</v>
      </c>
      <c r="C325" s="126"/>
      <c r="D325" s="126"/>
      <c r="E325" s="126"/>
      <c r="F325" s="126"/>
      <c r="G325" s="126"/>
      <c r="H325" s="127"/>
      <c r="I325" s="78">
        <v>0</v>
      </c>
      <c r="J325" s="78"/>
      <c r="K325" s="21"/>
      <c r="L325" s="5"/>
      <c r="M325" s="5"/>
    </row>
    <row r="326" spans="1:13" ht="18.75">
      <c r="A326" s="145"/>
      <c r="B326" s="131" t="s">
        <v>224</v>
      </c>
      <c r="C326" s="131"/>
      <c r="D326" s="131"/>
      <c r="E326" s="131"/>
      <c r="F326" s="131"/>
      <c r="G326" s="131"/>
      <c r="H326" s="131"/>
      <c r="I326" s="184">
        <v>92300</v>
      </c>
      <c r="J326" s="184"/>
      <c r="K326" s="21"/>
      <c r="L326" s="5"/>
      <c r="M326" s="5"/>
    </row>
    <row r="327" spans="1:13" ht="18.75">
      <c r="A327" s="145"/>
      <c r="B327" s="172" t="s">
        <v>270</v>
      </c>
      <c r="C327" s="172"/>
      <c r="D327" s="172"/>
      <c r="E327" s="172"/>
      <c r="F327" s="172"/>
      <c r="G327" s="172"/>
      <c r="H327" s="172"/>
      <c r="I327" s="185">
        <f>SUM(I324:I326)</f>
        <v>169280</v>
      </c>
      <c r="J327" s="185"/>
      <c r="K327" s="16">
        <f>I327</f>
        <v>169280</v>
      </c>
      <c r="L327" s="5"/>
      <c r="M327" s="17"/>
    </row>
    <row r="328" spans="1:13" ht="18" customHeight="1">
      <c r="A328" s="145"/>
      <c r="B328" s="186" t="s">
        <v>276</v>
      </c>
      <c r="C328" s="186"/>
      <c r="D328" s="186"/>
      <c r="E328" s="186"/>
      <c r="F328" s="186"/>
      <c r="G328" s="186"/>
      <c r="H328" s="186"/>
      <c r="I328" s="186"/>
      <c r="J328" s="186"/>
      <c r="K328" s="16"/>
      <c r="L328" s="5"/>
      <c r="M328" s="5"/>
    </row>
    <row r="329" spans="1:13" ht="17.25" customHeight="1">
      <c r="A329" s="145"/>
      <c r="B329" s="187" t="s">
        <v>254</v>
      </c>
      <c r="C329" s="187"/>
      <c r="D329" s="187"/>
      <c r="E329" s="187"/>
      <c r="F329" s="187"/>
      <c r="G329" s="53" t="s">
        <v>252</v>
      </c>
      <c r="H329" s="53" t="s">
        <v>253</v>
      </c>
      <c r="I329" s="183" t="s">
        <v>269</v>
      </c>
      <c r="J329" s="183"/>
      <c r="K329" s="21"/>
      <c r="L329" s="5"/>
      <c r="M329" s="5"/>
    </row>
    <row r="330" spans="1:13" ht="18.75" customHeight="1">
      <c r="A330" s="145"/>
      <c r="B330" s="188" t="s">
        <v>281</v>
      </c>
      <c r="C330" s="189"/>
      <c r="D330" s="189"/>
      <c r="E330" s="189"/>
      <c r="F330" s="190"/>
      <c r="G330" s="54">
        <v>4005</v>
      </c>
      <c r="H330" s="55">
        <v>32</v>
      </c>
      <c r="I330" s="191">
        <f aca="true" t="shared" si="10" ref="I330:I345">G330*H330</f>
        <v>128160</v>
      </c>
      <c r="J330" s="191"/>
      <c r="K330" s="21"/>
      <c r="L330" s="5"/>
      <c r="M330" s="5"/>
    </row>
    <row r="331" spans="1:13" ht="18.75" customHeight="1">
      <c r="A331" s="145"/>
      <c r="B331" s="188" t="s">
        <v>282</v>
      </c>
      <c r="C331" s="189"/>
      <c r="D331" s="189"/>
      <c r="E331" s="189"/>
      <c r="F331" s="190"/>
      <c r="G331" s="54">
        <v>6160</v>
      </c>
      <c r="H331" s="55">
        <v>32</v>
      </c>
      <c r="I331" s="191">
        <f t="shared" si="10"/>
        <v>197120</v>
      </c>
      <c r="J331" s="191"/>
      <c r="K331" s="21"/>
      <c r="L331" s="5"/>
      <c r="M331" s="5"/>
    </row>
    <row r="332" spans="1:13" ht="18.75" customHeight="1">
      <c r="A332" s="145"/>
      <c r="B332" s="188" t="s">
        <v>283</v>
      </c>
      <c r="C332" s="189"/>
      <c r="D332" s="189"/>
      <c r="E332" s="189"/>
      <c r="F332" s="190"/>
      <c r="G332" s="54">
        <v>7700</v>
      </c>
      <c r="H332" s="55">
        <v>32</v>
      </c>
      <c r="I332" s="191">
        <f t="shared" si="10"/>
        <v>246400</v>
      </c>
      <c r="J332" s="191"/>
      <c r="K332" s="21"/>
      <c r="L332" s="5"/>
      <c r="M332" s="5"/>
    </row>
    <row r="333" spans="1:13" ht="18.75" customHeight="1">
      <c r="A333" s="145"/>
      <c r="B333" s="188" t="s">
        <v>284</v>
      </c>
      <c r="C333" s="189"/>
      <c r="D333" s="189"/>
      <c r="E333" s="189"/>
      <c r="F333" s="190"/>
      <c r="G333" s="54">
        <v>2400</v>
      </c>
      <c r="H333" s="55">
        <v>32</v>
      </c>
      <c r="I333" s="191">
        <f t="shared" si="10"/>
        <v>76800</v>
      </c>
      <c r="J333" s="191"/>
      <c r="K333" s="21"/>
      <c r="L333" s="5"/>
      <c r="M333" s="5"/>
    </row>
    <row r="334" spans="1:13" ht="18.75" customHeight="1">
      <c r="A334" s="145"/>
      <c r="B334" s="188" t="s">
        <v>285</v>
      </c>
      <c r="C334" s="189"/>
      <c r="D334" s="189"/>
      <c r="E334" s="189"/>
      <c r="F334" s="190"/>
      <c r="G334" s="54">
        <v>6040</v>
      </c>
      <c r="H334" s="55">
        <v>32</v>
      </c>
      <c r="I334" s="191">
        <f t="shared" si="10"/>
        <v>193280</v>
      </c>
      <c r="J334" s="191"/>
      <c r="K334" s="21"/>
      <c r="L334" s="5"/>
      <c r="M334" s="5"/>
    </row>
    <row r="335" spans="1:13" ht="18.75" customHeight="1">
      <c r="A335" s="145"/>
      <c r="B335" s="188" t="s">
        <v>255</v>
      </c>
      <c r="C335" s="189"/>
      <c r="D335" s="189"/>
      <c r="E335" s="189"/>
      <c r="F335" s="190"/>
      <c r="G335" s="54">
        <v>10875</v>
      </c>
      <c r="H335" s="55">
        <v>32</v>
      </c>
      <c r="I335" s="192">
        <f t="shared" si="10"/>
        <v>348000</v>
      </c>
      <c r="J335" s="193"/>
      <c r="K335" s="21"/>
      <c r="L335" s="5"/>
      <c r="M335" s="5"/>
    </row>
    <row r="336" spans="1:13" ht="18.75" customHeight="1">
      <c r="A336" s="145"/>
      <c r="B336" s="188" t="s">
        <v>286</v>
      </c>
      <c r="C336" s="189"/>
      <c r="D336" s="189"/>
      <c r="E336" s="189"/>
      <c r="F336" s="190"/>
      <c r="G336" s="54">
        <v>2500</v>
      </c>
      <c r="H336" s="55">
        <v>32</v>
      </c>
      <c r="I336" s="191">
        <f t="shared" si="10"/>
        <v>80000</v>
      </c>
      <c r="J336" s="191"/>
      <c r="K336" s="21"/>
      <c r="L336" s="5"/>
      <c r="M336" s="5"/>
    </row>
    <row r="337" spans="1:13" ht="18.75" customHeight="1">
      <c r="A337" s="145"/>
      <c r="B337" s="188" t="s">
        <v>410</v>
      </c>
      <c r="C337" s="189"/>
      <c r="D337" s="189"/>
      <c r="E337" s="189"/>
      <c r="F337" s="190"/>
      <c r="G337" s="54">
        <v>2585</v>
      </c>
      <c r="H337" s="55">
        <v>32</v>
      </c>
      <c r="I337" s="191">
        <f>G337*H337</f>
        <v>82720</v>
      </c>
      <c r="J337" s="191"/>
      <c r="K337" s="21"/>
      <c r="L337" s="5"/>
      <c r="M337" s="5"/>
    </row>
    <row r="338" spans="1:13" ht="18.75" customHeight="1">
      <c r="A338" s="145"/>
      <c r="B338" s="188" t="s">
        <v>225</v>
      </c>
      <c r="C338" s="189"/>
      <c r="D338" s="189"/>
      <c r="E338" s="189"/>
      <c r="F338" s="190"/>
      <c r="G338" s="54">
        <v>4790</v>
      </c>
      <c r="H338" s="55">
        <v>32</v>
      </c>
      <c r="I338" s="191">
        <f t="shared" si="10"/>
        <v>153280</v>
      </c>
      <c r="J338" s="191"/>
      <c r="K338" s="21"/>
      <c r="L338" s="5"/>
      <c r="M338" s="5"/>
    </row>
    <row r="339" spans="1:13" ht="18.75" customHeight="1">
      <c r="A339" s="145"/>
      <c r="B339" s="188" t="s">
        <v>409</v>
      </c>
      <c r="C339" s="189"/>
      <c r="D339" s="189"/>
      <c r="E339" s="189"/>
      <c r="F339" s="190"/>
      <c r="G339" s="54">
        <v>3325</v>
      </c>
      <c r="H339" s="55">
        <v>32</v>
      </c>
      <c r="I339" s="191">
        <f t="shared" si="10"/>
        <v>106400</v>
      </c>
      <c r="J339" s="191"/>
      <c r="K339" s="21"/>
      <c r="L339" s="5"/>
      <c r="M339" s="5"/>
    </row>
    <row r="340" spans="1:13" ht="18.75" customHeight="1">
      <c r="A340" s="145"/>
      <c r="B340" s="188" t="s">
        <v>287</v>
      </c>
      <c r="C340" s="189"/>
      <c r="D340" s="189"/>
      <c r="E340" s="189"/>
      <c r="F340" s="190"/>
      <c r="G340" s="54">
        <v>3775</v>
      </c>
      <c r="H340" s="55">
        <v>32</v>
      </c>
      <c r="I340" s="191">
        <f t="shared" si="10"/>
        <v>120800</v>
      </c>
      <c r="J340" s="191"/>
      <c r="K340" s="21"/>
      <c r="L340" s="5"/>
      <c r="M340" s="5"/>
    </row>
    <row r="341" spans="1:13" ht="18.75" customHeight="1">
      <c r="A341" s="145"/>
      <c r="B341" s="188" t="s">
        <v>250</v>
      </c>
      <c r="C341" s="189"/>
      <c r="D341" s="189"/>
      <c r="E341" s="189"/>
      <c r="F341" s="190"/>
      <c r="G341" s="54">
        <v>2460</v>
      </c>
      <c r="H341" s="55">
        <v>32</v>
      </c>
      <c r="I341" s="191">
        <f t="shared" si="10"/>
        <v>78720</v>
      </c>
      <c r="J341" s="191"/>
      <c r="K341" s="21"/>
      <c r="L341" s="5"/>
      <c r="M341" s="5"/>
    </row>
    <row r="342" spans="1:13" ht="18.75" customHeight="1">
      <c r="A342" s="145"/>
      <c r="B342" s="188" t="s">
        <v>288</v>
      </c>
      <c r="C342" s="189"/>
      <c r="D342" s="189"/>
      <c r="E342" s="189"/>
      <c r="F342" s="190"/>
      <c r="G342" s="54">
        <v>6900</v>
      </c>
      <c r="H342" s="55">
        <v>32</v>
      </c>
      <c r="I342" s="191">
        <f t="shared" si="10"/>
        <v>220800</v>
      </c>
      <c r="J342" s="191"/>
      <c r="K342" s="21"/>
      <c r="L342" s="5"/>
      <c r="M342" s="5"/>
    </row>
    <row r="343" spans="1:13" ht="18.75" customHeight="1">
      <c r="A343" s="145"/>
      <c r="B343" s="188" t="s">
        <v>251</v>
      </c>
      <c r="C343" s="189"/>
      <c r="D343" s="189"/>
      <c r="E343" s="189"/>
      <c r="F343" s="190"/>
      <c r="G343" s="54">
        <v>2905</v>
      </c>
      <c r="H343" s="55">
        <v>32</v>
      </c>
      <c r="I343" s="191">
        <f t="shared" si="10"/>
        <v>92960</v>
      </c>
      <c r="J343" s="191"/>
      <c r="K343" s="21"/>
      <c r="L343" s="5"/>
      <c r="M343" s="5"/>
    </row>
    <row r="344" spans="1:13" ht="18.75" customHeight="1">
      <c r="A344" s="145"/>
      <c r="B344" s="188" t="s">
        <v>289</v>
      </c>
      <c r="C344" s="189"/>
      <c r="D344" s="189"/>
      <c r="E344" s="189"/>
      <c r="F344" s="190"/>
      <c r="G344" s="54">
        <v>1700</v>
      </c>
      <c r="H344" s="55">
        <v>32</v>
      </c>
      <c r="I344" s="191">
        <f t="shared" si="10"/>
        <v>54400</v>
      </c>
      <c r="J344" s="191"/>
      <c r="K344" s="21"/>
      <c r="L344" s="5"/>
      <c r="M344" s="5"/>
    </row>
    <row r="345" spans="1:13" ht="18.75" customHeight="1">
      <c r="A345" s="145"/>
      <c r="B345" s="188" t="s">
        <v>290</v>
      </c>
      <c r="C345" s="189"/>
      <c r="D345" s="189"/>
      <c r="E345" s="189"/>
      <c r="F345" s="190"/>
      <c r="G345" s="54">
        <v>1345</v>
      </c>
      <c r="H345" s="55">
        <v>32</v>
      </c>
      <c r="I345" s="191">
        <f t="shared" si="10"/>
        <v>43040</v>
      </c>
      <c r="J345" s="191"/>
      <c r="K345" s="21"/>
      <c r="L345" s="5"/>
      <c r="M345" s="5"/>
    </row>
    <row r="346" spans="1:13" ht="18.75" customHeight="1">
      <c r="A346" s="145"/>
      <c r="B346" s="188" t="s">
        <v>439</v>
      </c>
      <c r="C346" s="189"/>
      <c r="D346" s="189"/>
      <c r="E346" s="189"/>
      <c r="F346" s="190"/>
      <c r="G346" s="54">
        <f>G330+G331+G332+G333+G334+G335+G336+G337+G338+G339+G340+G341+G342+G343+G344+G345</f>
        <v>69465</v>
      </c>
      <c r="H346" s="55"/>
      <c r="I346" s="93"/>
      <c r="J346" s="93"/>
      <c r="K346" s="21"/>
      <c r="L346" s="5"/>
      <c r="M346" s="5"/>
    </row>
    <row r="347" spans="1:13" ht="18.75">
      <c r="A347" s="145"/>
      <c r="B347" s="194" t="s">
        <v>149</v>
      </c>
      <c r="C347" s="194"/>
      <c r="D347" s="194"/>
      <c r="E347" s="194"/>
      <c r="F347" s="194"/>
      <c r="G347" s="194"/>
      <c r="H347" s="194"/>
      <c r="I347" s="195">
        <f>SUM(I330:I346)</f>
        <v>2222880</v>
      </c>
      <c r="J347" s="195"/>
      <c r="K347" s="16">
        <f>I347</f>
        <v>2222880</v>
      </c>
      <c r="L347" s="5"/>
      <c r="M347" s="18"/>
    </row>
    <row r="348" spans="1:13" ht="21.75" customHeight="1">
      <c r="A348" s="145"/>
      <c r="B348" s="171" t="s">
        <v>277</v>
      </c>
      <c r="C348" s="171"/>
      <c r="D348" s="171"/>
      <c r="E348" s="171"/>
      <c r="F348" s="171"/>
      <c r="G348" s="171"/>
      <c r="H348" s="171"/>
      <c r="I348" s="171"/>
      <c r="J348" s="171"/>
      <c r="K348" s="21"/>
      <c r="L348" s="5"/>
      <c r="M348" s="5"/>
    </row>
    <row r="349" spans="1:13" ht="18.75">
      <c r="A349" s="145"/>
      <c r="B349" s="150" t="s">
        <v>328</v>
      </c>
      <c r="C349" s="150"/>
      <c r="D349" s="150"/>
      <c r="E349" s="150"/>
      <c r="F349" s="150"/>
      <c r="G349" s="150"/>
      <c r="H349" s="150"/>
      <c r="I349" s="150"/>
      <c r="J349" s="56"/>
      <c r="K349" s="21"/>
      <c r="L349" s="5"/>
      <c r="M349" s="5"/>
    </row>
    <row r="350" spans="1:13" ht="18.75" customHeight="1">
      <c r="A350" s="145"/>
      <c r="B350" s="196" t="s">
        <v>278</v>
      </c>
      <c r="C350" s="196"/>
      <c r="D350" s="196"/>
      <c r="E350" s="196"/>
      <c r="F350" s="196"/>
      <c r="G350" s="196"/>
      <c r="H350" s="196"/>
      <c r="I350" s="196"/>
      <c r="J350" s="56"/>
      <c r="K350" s="21"/>
      <c r="L350" s="5"/>
      <c r="M350" s="5"/>
    </row>
    <row r="351" spans="1:13" ht="18.75" customHeight="1">
      <c r="A351" s="145"/>
      <c r="B351" s="188" t="s">
        <v>287</v>
      </c>
      <c r="C351" s="189"/>
      <c r="D351" s="189"/>
      <c r="E351" s="189"/>
      <c r="F351" s="190"/>
      <c r="G351" s="41">
        <v>7</v>
      </c>
      <c r="H351" s="57">
        <v>5000</v>
      </c>
      <c r="I351" s="197">
        <f>G351*H351</f>
        <v>35000</v>
      </c>
      <c r="J351" s="197"/>
      <c r="K351" s="21"/>
      <c r="L351" s="5"/>
      <c r="M351" s="5"/>
    </row>
    <row r="352" spans="1:13" ht="18.75" customHeight="1">
      <c r="A352" s="145"/>
      <c r="B352" s="188" t="s">
        <v>288</v>
      </c>
      <c r="C352" s="189"/>
      <c r="D352" s="189"/>
      <c r="E352" s="189"/>
      <c r="F352" s="190"/>
      <c r="G352" s="41">
        <v>5</v>
      </c>
      <c r="H352" s="57">
        <v>5000</v>
      </c>
      <c r="I352" s="197">
        <f>G352*H352</f>
        <v>25000</v>
      </c>
      <c r="J352" s="197"/>
      <c r="K352" s="21"/>
      <c r="L352" s="5"/>
      <c r="M352" s="5"/>
    </row>
    <row r="353" spans="1:13" ht="18.75" customHeight="1">
      <c r="A353" s="145"/>
      <c r="B353" s="188" t="s">
        <v>284</v>
      </c>
      <c r="C353" s="189"/>
      <c r="D353" s="189"/>
      <c r="E353" s="189"/>
      <c r="F353" s="190"/>
      <c r="G353" s="41">
        <v>7</v>
      </c>
      <c r="H353" s="57">
        <v>5000</v>
      </c>
      <c r="I353" s="175">
        <f>G353*H353</f>
        <v>35000</v>
      </c>
      <c r="J353" s="175"/>
      <c r="K353" s="21"/>
      <c r="L353" s="5"/>
      <c r="M353" s="5"/>
    </row>
    <row r="354" spans="1:13" ht="18.75" customHeight="1">
      <c r="A354" s="145"/>
      <c r="B354" s="188" t="s">
        <v>409</v>
      </c>
      <c r="C354" s="189"/>
      <c r="D354" s="189"/>
      <c r="E354" s="189"/>
      <c r="F354" s="190"/>
      <c r="G354" s="41">
        <v>7</v>
      </c>
      <c r="H354" s="57">
        <v>5000</v>
      </c>
      <c r="I354" s="42">
        <f>H354*G354</f>
        <v>35000</v>
      </c>
      <c r="J354" s="42"/>
      <c r="K354" s="21"/>
      <c r="L354" s="5"/>
      <c r="M354" s="5"/>
    </row>
    <row r="355" spans="1:13" ht="18.75" customHeight="1">
      <c r="A355" s="145"/>
      <c r="B355" s="188" t="s">
        <v>288</v>
      </c>
      <c r="C355" s="189"/>
      <c r="D355" s="189"/>
      <c r="E355" s="189"/>
      <c r="F355" s="190"/>
      <c r="G355" s="41">
        <v>5</v>
      </c>
      <c r="H355" s="57">
        <v>5000</v>
      </c>
      <c r="I355" s="175">
        <f>G355*H355</f>
        <v>25000</v>
      </c>
      <c r="J355" s="175"/>
      <c r="K355" s="21"/>
      <c r="L355" s="5"/>
      <c r="M355" s="5"/>
    </row>
    <row r="356" spans="1:13" ht="18.75">
      <c r="A356" s="145"/>
      <c r="B356" s="194" t="s">
        <v>147</v>
      </c>
      <c r="C356" s="194"/>
      <c r="D356" s="194"/>
      <c r="E356" s="194"/>
      <c r="F356" s="194"/>
      <c r="G356" s="194"/>
      <c r="H356" s="194"/>
      <c r="I356" s="198">
        <f>SUM(I351:I355)</f>
        <v>155000</v>
      </c>
      <c r="J356" s="199"/>
      <c r="K356" s="16"/>
      <c r="L356" s="5"/>
      <c r="M356" s="5"/>
    </row>
    <row r="357" spans="1:13" ht="18.75">
      <c r="A357" s="145"/>
      <c r="B357" s="131" t="s">
        <v>411</v>
      </c>
      <c r="C357" s="131"/>
      <c r="D357" s="131"/>
      <c r="E357" s="131"/>
      <c r="F357" s="131"/>
      <c r="G357" s="131"/>
      <c r="H357" s="131"/>
      <c r="I357" s="131"/>
      <c r="J357" s="56"/>
      <c r="K357" s="21"/>
      <c r="L357" s="5"/>
      <c r="M357" s="5"/>
    </row>
    <row r="358" spans="1:13" ht="18.75" customHeight="1" hidden="1">
      <c r="A358" s="145"/>
      <c r="B358" s="125"/>
      <c r="C358" s="126"/>
      <c r="D358" s="126"/>
      <c r="E358" s="126"/>
      <c r="F358" s="126"/>
      <c r="G358" s="126"/>
      <c r="H358" s="127"/>
      <c r="I358" s="58"/>
      <c r="J358" s="58"/>
      <c r="K358" s="21"/>
      <c r="L358" s="5"/>
      <c r="M358" s="5"/>
    </row>
    <row r="359" spans="1:13" ht="18.75" customHeight="1" hidden="1">
      <c r="A359" s="145"/>
      <c r="B359" s="125"/>
      <c r="C359" s="126"/>
      <c r="D359" s="126"/>
      <c r="E359" s="126"/>
      <c r="F359" s="126"/>
      <c r="G359" s="126"/>
      <c r="H359" s="127"/>
      <c r="I359" s="58"/>
      <c r="J359" s="58"/>
      <c r="K359" s="21"/>
      <c r="L359" s="5"/>
      <c r="M359" s="5"/>
    </row>
    <row r="360" spans="1:13" ht="18.75">
      <c r="A360" s="145"/>
      <c r="B360" s="194" t="s">
        <v>148</v>
      </c>
      <c r="C360" s="194"/>
      <c r="D360" s="194"/>
      <c r="E360" s="194"/>
      <c r="F360" s="194"/>
      <c r="G360" s="194"/>
      <c r="H360" s="194"/>
      <c r="I360" s="200">
        <v>978350</v>
      </c>
      <c r="J360" s="200"/>
      <c r="K360" s="16"/>
      <c r="L360" s="5"/>
      <c r="M360" s="5"/>
    </row>
    <row r="361" spans="1:13" ht="19.5" customHeight="1">
      <c r="A361" s="145"/>
      <c r="B361" s="149" t="s">
        <v>32</v>
      </c>
      <c r="C361" s="149"/>
      <c r="D361" s="149"/>
      <c r="E361" s="149"/>
      <c r="F361" s="149"/>
      <c r="G361" s="149"/>
      <c r="H361" s="149"/>
      <c r="I361" s="201">
        <v>13200</v>
      </c>
      <c r="J361" s="201"/>
      <c r="K361" s="21"/>
      <c r="L361" s="5"/>
      <c r="M361" s="5"/>
    </row>
    <row r="362" spans="1:13" ht="18.75">
      <c r="A362" s="145"/>
      <c r="B362" s="149"/>
      <c r="C362" s="149"/>
      <c r="D362" s="149"/>
      <c r="E362" s="149"/>
      <c r="F362" s="149"/>
      <c r="G362" s="149"/>
      <c r="H362" s="149"/>
      <c r="I362" s="201"/>
      <c r="J362" s="201"/>
      <c r="K362" s="21"/>
      <c r="L362" s="5"/>
      <c r="M362" s="5"/>
    </row>
    <row r="363" spans="1:13" ht="18.75">
      <c r="A363" s="145"/>
      <c r="B363" s="149" t="s">
        <v>506</v>
      </c>
      <c r="C363" s="149"/>
      <c r="D363" s="149"/>
      <c r="E363" s="149"/>
      <c r="F363" s="149"/>
      <c r="G363" s="149"/>
      <c r="H363" s="149"/>
      <c r="I363" s="202">
        <v>89250</v>
      </c>
      <c r="J363" s="202"/>
      <c r="K363" s="21"/>
      <c r="L363" s="5"/>
      <c r="M363" s="5"/>
    </row>
    <row r="364" spans="1:13" ht="18.75">
      <c r="A364" s="145"/>
      <c r="B364" s="149" t="s">
        <v>505</v>
      </c>
      <c r="C364" s="149"/>
      <c r="D364" s="149"/>
      <c r="E364" s="149"/>
      <c r="F364" s="149"/>
      <c r="G364" s="149"/>
      <c r="H364" s="149"/>
      <c r="I364" s="202">
        <v>76000</v>
      </c>
      <c r="J364" s="202"/>
      <c r="K364" s="21"/>
      <c r="L364" s="5"/>
      <c r="M364" s="5"/>
    </row>
    <row r="365" spans="1:13" ht="36.75" customHeight="1">
      <c r="A365" s="145"/>
      <c r="B365" s="149" t="s">
        <v>507</v>
      </c>
      <c r="C365" s="149"/>
      <c r="D365" s="149"/>
      <c r="E365" s="149"/>
      <c r="F365" s="149"/>
      <c r="G365" s="149"/>
      <c r="H365" s="149"/>
      <c r="I365" s="203">
        <v>45000</v>
      </c>
      <c r="J365" s="203"/>
      <c r="K365" s="21"/>
      <c r="L365" s="5"/>
      <c r="M365" s="5"/>
    </row>
    <row r="366" spans="1:13" ht="18.75">
      <c r="A366" s="145"/>
      <c r="B366" s="149" t="s">
        <v>31</v>
      </c>
      <c r="C366" s="149"/>
      <c r="D366" s="149"/>
      <c r="E366" s="149"/>
      <c r="F366" s="149"/>
      <c r="G366" s="149"/>
      <c r="H366" s="149"/>
      <c r="I366" s="202">
        <v>0</v>
      </c>
      <c r="J366" s="202"/>
      <c r="K366" s="21"/>
      <c r="L366" s="5"/>
      <c r="M366" s="5"/>
    </row>
    <row r="367" spans="1:13" ht="18.75">
      <c r="A367" s="145"/>
      <c r="B367" s="172" t="s">
        <v>270</v>
      </c>
      <c r="C367" s="172"/>
      <c r="D367" s="172"/>
      <c r="E367" s="172"/>
      <c r="F367" s="172"/>
      <c r="G367" s="172"/>
      <c r="H367" s="172"/>
      <c r="I367" s="204">
        <f>SUM(I361:I366)</f>
        <v>223450</v>
      </c>
      <c r="J367" s="204"/>
      <c r="K367" s="16"/>
      <c r="L367" s="5"/>
      <c r="M367" s="5"/>
    </row>
    <row r="368" spans="1:13" ht="18.75">
      <c r="A368" s="145"/>
      <c r="B368" s="194" t="s">
        <v>150</v>
      </c>
      <c r="C368" s="194"/>
      <c r="D368" s="194"/>
      <c r="E368" s="194"/>
      <c r="F368" s="194"/>
      <c r="G368" s="194"/>
      <c r="H368" s="194"/>
      <c r="I368" s="200">
        <f>I356+I360+I367</f>
        <v>1356800</v>
      </c>
      <c r="J368" s="200"/>
      <c r="K368" s="16">
        <f>I368</f>
        <v>1356800</v>
      </c>
      <c r="L368" s="5"/>
      <c r="M368" s="19"/>
    </row>
    <row r="369" spans="1:13" ht="18.75">
      <c r="A369" s="145"/>
      <c r="B369" s="171" t="s">
        <v>279</v>
      </c>
      <c r="C369" s="171"/>
      <c r="D369" s="171"/>
      <c r="E369" s="171"/>
      <c r="F369" s="171"/>
      <c r="G369" s="171"/>
      <c r="H369" s="171"/>
      <c r="I369" s="171"/>
      <c r="J369" s="171"/>
      <c r="K369" s="21"/>
      <c r="L369" s="5"/>
      <c r="M369" s="5"/>
    </row>
    <row r="370" spans="1:13" ht="18.75" customHeight="1">
      <c r="A370" s="145"/>
      <c r="B370" s="164" t="s">
        <v>258</v>
      </c>
      <c r="C370" s="164"/>
      <c r="D370" s="164" t="s">
        <v>259</v>
      </c>
      <c r="E370" s="164"/>
      <c r="F370" s="51" t="s">
        <v>260</v>
      </c>
      <c r="G370" s="36" t="s">
        <v>261</v>
      </c>
      <c r="H370" s="164" t="s">
        <v>257</v>
      </c>
      <c r="I370" s="164"/>
      <c r="J370" s="164"/>
      <c r="K370" s="21"/>
      <c r="L370" s="5"/>
      <c r="M370" s="5"/>
    </row>
    <row r="371" spans="1:13" ht="18.75">
      <c r="A371" s="145"/>
      <c r="B371" s="131" t="s">
        <v>39</v>
      </c>
      <c r="C371" s="131"/>
      <c r="D371" s="150" t="s">
        <v>112</v>
      </c>
      <c r="E371" s="150"/>
      <c r="F371" s="41">
        <v>510</v>
      </c>
      <c r="G371" s="42">
        <v>70</v>
      </c>
      <c r="H371" s="151">
        <f aca="true" t="shared" si="11" ref="H371:H423">F371*G371</f>
        <v>35700</v>
      </c>
      <c r="I371" s="151"/>
      <c r="J371" s="151"/>
      <c r="K371" s="21" t="s">
        <v>300</v>
      </c>
      <c r="L371" s="5"/>
      <c r="M371" s="5"/>
    </row>
    <row r="372" spans="1:13" ht="18.75">
      <c r="A372" s="145"/>
      <c r="B372" s="131" t="s">
        <v>306</v>
      </c>
      <c r="C372" s="131"/>
      <c r="D372" s="150" t="s">
        <v>230</v>
      </c>
      <c r="E372" s="150"/>
      <c r="F372" s="41">
        <v>16</v>
      </c>
      <c r="G372" s="42">
        <v>800</v>
      </c>
      <c r="H372" s="151">
        <f t="shared" si="11"/>
        <v>12800</v>
      </c>
      <c r="I372" s="151"/>
      <c r="J372" s="151"/>
      <c r="K372" s="21" t="s">
        <v>300</v>
      </c>
      <c r="L372" s="5"/>
      <c r="M372" s="5"/>
    </row>
    <row r="373" spans="1:13" ht="18.75">
      <c r="A373" s="145"/>
      <c r="B373" s="131" t="s">
        <v>226</v>
      </c>
      <c r="C373" s="131"/>
      <c r="D373" s="150" t="s">
        <v>179</v>
      </c>
      <c r="E373" s="150"/>
      <c r="F373" s="41"/>
      <c r="G373" s="42">
        <v>190</v>
      </c>
      <c r="H373" s="151">
        <f t="shared" si="11"/>
        <v>0</v>
      </c>
      <c r="I373" s="151"/>
      <c r="J373" s="151"/>
      <c r="K373" s="21" t="s">
        <v>300</v>
      </c>
      <c r="L373" s="5"/>
      <c r="M373" s="5"/>
    </row>
    <row r="374" spans="1:13" ht="18.75" hidden="1">
      <c r="A374" s="145"/>
      <c r="B374" s="131"/>
      <c r="C374" s="131"/>
      <c r="D374" s="150"/>
      <c r="E374" s="150"/>
      <c r="F374" s="41"/>
      <c r="G374" s="42"/>
      <c r="H374" s="151">
        <f t="shared" si="11"/>
        <v>0</v>
      </c>
      <c r="I374" s="151"/>
      <c r="J374" s="151"/>
      <c r="K374" s="21" t="s">
        <v>300</v>
      </c>
      <c r="L374" s="5"/>
      <c r="M374" s="5"/>
    </row>
    <row r="375" spans="1:13" ht="18.75">
      <c r="A375" s="145"/>
      <c r="B375" s="131" t="s">
        <v>332</v>
      </c>
      <c r="C375" s="131"/>
      <c r="D375" s="150" t="s">
        <v>40</v>
      </c>
      <c r="E375" s="150"/>
      <c r="F375" s="41">
        <v>1615</v>
      </c>
      <c r="G375" s="42">
        <v>100</v>
      </c>
      <c r="H375" s="151">
        <f t="shared" si="11"/>
        <v>161500</v>
      </c>
      <c r="I375" s="151"/>
      <c r="J375" s="151"/>
      <c r="K375" s="21" t="s">
        <v>300</v>
      </c>
      <c r="L375" s="5"/>
      <c r="M375" s="5"/>
    </row>
    <row r="376" spans="1:13" ht="18.75" hidden="1">
      <c r="A376" s="145"/>
      <c r="B376" s="131"/>
      <c r="C376" s="131"/>
      <c r="D376" s="150"/>
      <c r="E376" s="150"/>
      <c r="F376" s="41"/>
      <c r="G376" s="42"/>
      <c r="H376" s="151">
        <f t="shared" si="11"/>
        <v>0</v>
      </c>
      <c r="I376" s="151"/>
      <c r="J376" s="151"/>
      <c r="K376" s="21" t="s">
        <v>300</v>
      </c>
      <c r="L376" s="5"/>
      <c r="M376" s="5"/>
    </row>
    <row r="377" spans="1:13" ht="18.75">
      <c r="A377" s="145"/>
      <c r="B377" s="131" t="s">
        <v>426</v>
      </c>
      <c r="C377" s="131"/>
      <c r="D377" s="150" t="s">
        <v>427</v>
      </c>
      <c r="E377" s="150"/>
      <c r="F377" s="41">
        <v>25</v>
      </c>
      <c r="G377" s="42">
        <v>100</v>
      </c>
      <c r="H377" s="151">
        <f t="shared" si="11"/>
        <v>2500</v>
      </c>
      <c r="I377" s="151"/>
      <c r="J377" s="151"/>
      <c r="K377" s="21" t="s">
        <v>300</v>
      </c>
      <c r="L377" s="5"/>
      <c r="M377" s="5"/>
    </row>
    <row r="378" spans="1:13" ht="18.75" hidden="1">
      <c r="A378" s="145"/>
      <c r="B378" s="131"/>
      <c r="C378" s="131"/>
      <c r="D378" s="150"/>
      <c r="E378" s="150"/>
      <c r="F378" s="41"/>
      <c r="G378" s="42"/>
      <c r="H378" s="151">
        <f t="shared" si="11"/>
        <v>0</v>
      </c>
      <c r="I378" s="151"/>
      <c r="J378" s="151"/>
      <c r="K378" s="21" t="s">
        <v>300</v>
      </c>
      <c r="L378" s="5"/>
      <c r="M378" s="5"/>
    </row>
    <row r="379" spans="1:13" ht="18.75" customHeight="1">
      <c r="A379" s="145"/>
      <c r="B379" s="131" t="s">
        <v>227</v>
      </c>
      <c r="C379" s="131"/>
      <c r="D379" s="150" t="s">
        <v>229</v>
      </c>
      <c r="E379" s="150"/>
      <c r="F379" s="41">
        <v>123</v>
      </c>
      <c r="G379" s="42">
        <v>250</v>
      </c>
      <c r="H379" s="151">
        <f t="shared" si="11"/>
        <v>30750</v>
      </c>
      <c r="I379" s="151"/>
      <c r="J379" s="151"/>
      <c r="K379" s="21" t="s">
        <v>298</v>
      </c>
      <c r="L379" s="5"/>
      <c r="M379" s="5"/>
    </row>
    <row r="380" spans="1:13" ht="18.75" hidden="1">
      <c r="A380" s="145"/>
      <c r="B380" s="131"/>
      <c r="C380" s="131"/>
      <c r="D380" s="150"/>
      <c r="E380" s="150"/>
      <c r="F380" s="41"/>
      <c r="G380" s="42"/>
      <c r="H380" s="151">
        <f t="shared" si="11"/>
        <v>0</v>
      </c>
      <c r="I380" s="151"/>
      <c r="J380" s="151"/>
      <c r="K380" s="21" t="s">
        <v>300</v>
      </c>
      <c r="L380" s="5"/>
      <c r="M380" s="5"/>
    </row>
    <row r="381" spans="1:13" ht="18.75">
      <c r="A381" s="145"/>
      <c r="B381" s="131" t="s">
        <v>228</v>
      </c>
      <c r="C381" s="131"/>
      <c r="D381" s="150" t="s">
        <v>118</v>
      </c>
      <c r="E381" s="150"/>
      <c r="F381" s="41">
        <v>350</v>
      </c>
      <c r="G381" s="42">
        <v>180</v>
      </c>
      <c r="H381" s="151">
        <f t="shared" si="11"/>
        <v>63000</v>
      </c>
      <c r="I381" s="151"/>
      <c r="J381" s="151"/>
      <c r="K381" s="21" t="s">
        <v>298</v>
      </c>
      <c r="L381" s="5"/>
      <c r="M381" s="5"/>
    </row>
    <row r="382" spans="1:13" ht="18.75">
      <c r="A382" s="145"/>
      <c r="B382" s="131" t="s">
        <v>309</v>
      </c>
      <c r="C382" s="131"/>
      <c r="D382" s="150" t="s">
        <v>230</v>
      </c>
      <c r="E382" s="150"/>
      <c r="F382" s="41">
        <v>2242</v>
      </c>
      <c r="G382" s="42">
        <v>190</v>
      </c>
      <c r="H382" s="151">
        <f>G382*F382</f>
        <v>425980</v>
      </c>
      <c r="I382" s="151"/>
      <c r="J382" s="151"/>
      <c r="K382" s="21" t="s">
        <v>300</v>
      </c>
      <c r="L382" s="5"/>
      <c r="M382" s="5"/>
    </row>
    <row r="383" spans="1:13" ht="18.75" hidden="1">
      <c r="A383" s="145"/>
      <c r="B383" s="131"/>
      <c r="C383" s="131"/>
      <c r="D383" s="150"/>
      <c r="E383" s="150"/>
      <c r="F383" s="41"/>
      <c r="G383" s="42"/>
      <c r="H383" s="151">
        <f t="shared" si="11"/>
        <v>0</v>
      </c>
      <c r="I383" s="151"/>
      <c r="J383" s="151"/>
      <c r="K383" s="21" t="s">
        <v>300</v>
      </c>
      <c r="L383" s="5"/>
      <c r="M383" s="5"/>
    </row>
    <row r="384" spans="1:13" ht="18.75">
      <c r="A384" s="145"/>
      <c r="B384" s="131" t="s">
        <v>413</v>
      </c>
      <c r="C384" s="131"/>
      <c r="D384" s="150" t="s">
        <v>111</v>
      </c>
      <c r="E384" s="150"/>
      <c r="F384" s="41">
        <v>120</v>
      </c>
      <c r="G384" s="42">
        <v>25</v>
      </c>
      <c r="H384" s="151">
        <f>F384*G384</f>
        <v>3000</v>
      </c>
      <c r="I384" s="151"/>
      <c r="J384" s="151"/>
      <c r="K384" s="21" t="s">
        <v>300</v>
      </c>
      <c r="L384" s="5"/>
      <c r="M384" s="5"/>
    </row>
    <row r="385" spans="1:13" ht="18.75">
      <c r="A385" s="145"/>
      <c r="B385" s="131" t="s">
        <v>231</v>
      </c>
      <c r="C385" s="131"/>
      <c r="D385" s="150" t="s">
        <v>112</v>
      </c>
      <c r="E385" s="150"/>
      <c r="F385" s="41">
        <v>2700</v>
      </c>
      <c r="G385" s="42">
        <v>5</v>
      </c>
      <c r="H385" s="151">
        <f t="shared" si="11"/>
        <v>13500</v>
      </c>
      <c r="I385" s="151"/>
      <c r="J385" s="151"/>
      <c r="K385" s="21" t="s">
        <v>300</v>
      </c>
      <c r="L385" s="5"/>
      <c r="M385" s="5"/>
    </row>
    <row r="386" spans="1:13" ht="18.75">
      <c r="A386" s="145"/>
      <c r="B386" s="131" t="s">
        <v>416</v>
      </c>
      <c r="C386" s="131"/>
      <c r="D386" s="150" t="s">
        <v>417</v>
      </c>
      <c r="E386" s="150"/>
      <c r="F386" s="41">
        <v>0</v>
      </c>
      <c r="G386" s="42">
        <v>100</v>
      </c>
      <c r="H386" s="151">
        <f t="shared" si="11"/>
        <v>0</v>
      </c>
      <c r="I386" s="151"/>
      <c r="J386" s="151"/>
      <c r="K386" s="21" t="s">
        <v>298</v>
      </c>
      <c r="L386" s="5"/>
      <c r="M386" s="5"/>
    </row>
    <row r="387" spans="1:13" ht="1.5" customHeight="1">
      <c r="A387" s="145"/>
      <c r="B387" s="131"/>
      <c r="C387" s="131"/>
      <c r="D387" s="150"/>
      <c r="E387" s="150"/>
      <c r="F387" s="41"/>
      <c r="G387" s="42"/>
      <c r="H387" s="151">
        <f t="shared" si="11"/>
        <v>0</v>
      </c>
      <c r="I387" s="151"/>
      <c r="J387" s="151"/>
      <c r="K387" s="21" t="s">
        <v>298</v>
      </c>
      <c r="L387" s="5"/>
      <c r="M387" s="5"/>
    </row>
    <row r="388" spans="1:13" ht="18.75">
      <c r="A388" s="145"/>
      <c r="B388" s="131" t="s">
        <v>418</v>
      </c>
      <c r="C388" s="131"/>
      <c r="D388" s="150" t="s">
        <v>111</v>
      </c>
      <c r="E388" s="150"/>
      <c r="F388" s="41">
        <v>0</v>
      </c>
      <c r="G388" s="42">
        <v>0.6</v>
      </c>
      <c r="H388" s="151">
        <f t="shared" si="11"/>
        <v>0</v>
      </c>
      <c r="I388" s="151"/>
      <c r="J388" s="151"/>
      <c r="K388" s="21" t="s">
        <v>298</v>
      </c>
      <c r="L388" s="5"/>
      <c r="M388" s="5"/>
    </row>
    <row r="389" spans="1:13" ht="18.75">
      <c r="A389" s="145"/>
      <c r="B389" s="131" t="s">
        <v>420</v>
      </c>
      <c r="C389" s="131"/>
      <c r="D389" s="150" t="s">
        <v>146</v>
      </c>
      <c r="E389" s="150"/>
      <c r="F389" s="41">
        <v>30</v>
      </c>
      <c r="G389" s="42">
        <v>280</v>
      </c>
      <c r="H389" s="151">
        <f t="shared" si="11"/>
        <v>8400</v>
      </c>
      <c r="I389" s="151"/>
      <c r="J389" s="151"/>
      <c r="K389" s="21" t="s">
        <v>298</v>
      </c>
      <c r="L389" s="5"/>
      <c r="M389" s="5"/>
    </row>
    <row r="390" spans="1:13" ht="18.75">
      <c r="A390" s="145"/>
      <c r="B390" s="131" t="s">
        <v>512</v>
      </c>
      <c r="C390" s="131"/>
      <c r="D390" s="150" t="s">
        <v>112</v>
      </c>
      <c r="E390" s="150"/>
      <c r="F390" s="41">
        <v>500</v>
      </c>
      <c r="G390" s="42">
        <v>5.5</v>
      </c>
      <c r="H390" s="151">
        <f t="shared" si="11"/>
        <v>2750</v>
      </c>
      <c r="I390" s="151"/>
      <c r="J390" s="151"/>
      <c r="K390" s="21" t="s">
        <v>298</v>
      </c>
      <c r="L390" s="5"/>
      <c r="M390" s="5"/>
    </row>
    <row r="391" spans="1:13" ht="18.75">
      <c r="A391" s="145"/>
      <c r="B391" s="131" t="s">
        <v>308</v>
      </c>
      <c r="C391" s="131"/>
      <c r="D391" s="150" t="s">
        <v>112</v>
      </c>
      <c r="E391" s="150"/>
      <c r="F391" s="41">
        <v>1951</v>
      </c>
      <c r="G391" s="42">
        <v>10</v>
      </c>
      <c r="H391" s="151">
        <f>F391*G391</f>
        <v>19510</v>
      </c>
      <c r="I391" s="151"/>
      <c r="J391" s="151"/>
      <c r="K391" s="21" t="s">
        <v>300</v>
      </c>
      <c r="L391" s="5"/>
      <c r="M391" s="5"/>
    </row>
    <row r="392" spans="1:13" ht="18.75">
      <c r="A392" s="145"/>
      <c r="B392" s="131" t="s">
        <v>41</v>
      </c>
      <c r="C392" s="131"/>
      <c r="D392" s="150" t="s">
        <v>146</v>
      </c>
      <c r="E392" s="150"/>
      <c r="F392" s="41">
        <v>140</v>
      </c>
      <c r="G392" s="42">
        <v>55</v>
      </c>
      <c r="H392" s="151">
        <f t="shared" si="11"/>
        <v>7700</v>
      </c>
      <c r="I392" s="151"/>
      <c r="J392" s="151"/>
      <c r="K392" s="21" t="s">
        <v>300</v>
      </c>
      <c r="L392" s="5"/>
      <c r="M392" s="5"/>
    </row>
    <row r="393" spans="1:13" ht="18.75">
      <c r="A393" s="145"/>
      <c r="B393" s="131" t="s">
        <v>414</v>
      </c>
      <c r="C393" s="131"/>
      <c r="D393" s="150" t="s">
        <v>112</v>
      </c>
      <c r="E393" s="150"/>
      <c r="F393" s="41">
        <v>1160</v>
      </c>
      <c r="G393" s="42">
        <v>15</v>
      </c>
      <c r="H393" s="151">
        <f t="shared" si="11"/>
        <v>17400</v>
      </c>
      <c r="I393" s="151"/>
      <c r="J393" s="151"/>
      <c r="K393" s="21" t="s">
        <v>300</v>
      </c>
      <c r="L393" s="5"/>
      <c r="M393" s="5"/>
    </row>
    <row r="394" spans="1:13" ht="18.75">
      <c r="A394" s="145"/>
      <c r="B394" s="131" t="s">
        <v>42</v>
      </c>
      <c r="C394" s="131"/>
      <c r="D394" s="150" t="s">
        <v>112</v>
      </c>
      <c r="E394" s="150"/>
      <c r="F394" s="41">
        <v>250</v>
      </c>
      <c r="G394" s="42">
        <v>11</v>
      </c>
      <c r="H394" s="151">
        <f t="shared" si="11"/>
        <v>2750</v>
      </c>
      <c r="I394" s="151"/>
      <c r="J394" s="151"/>
      <c r="K394" s="21" t="s">
        <v>300</v>
      </c>
      <c r="L394" s="5"/>
      <c r="M394" s="5"/>
    </row>
    <row r="395" spans="1:13" ht="18.75">
      <c r="A395" s="145"/>
      <c r="B395" s="131" t="s">
        <v>508</v>
      </c>
      <c r="C395" s="131"/>
      <c r="D395" s="150" t="s">
        <v>427</v>
      </c>
      <c r="E395" s="150"/>
      <c r="F395" s="41">
        <v>40</v>
      </c>
      <c r="G395" s="42">
        <v>40</v>
      </c>
      <c r="H395" s="151">
        <f t="shared" si="11"/>
        <v>1600</v>
      </c>
      <c r="I395" s="151"/>
      <c r="J395" s="151"/>
      <c r="K395" s="21" t="s">
        <v>300</v>
      </c>
      <c r="L395" s="5"/>
      <c r="M395" s="5"/>
    </row>
    <row r="396" spans="1:13" ht="18.75" customHeight="1">
      <c r="A396" s="145"/>
      <c r="B396" s="131" t="s">
        <v>412</v>
      </c>
      <c r="C396" s="131"/>
      <c r="D396" s="150" t="s">
        <v>230</v>
      </c>
      <c r="E396" s="150"/>
      <c r="F396" s="41">
        <v>600</v>
      </c>
      <c r="G396" s="42">
        <v>200</v>
      </c>
      <c r="H396" s="151">
        <f t="shared" si="11"/>
        <v>120000</v>
      </c>
      <c r="I396" s="151"/>
      <c r="J396" s="151"/>
      <c r="K396" s="21" t="s">
        <v>300</v>
      </c>
      <c r="L396" s="5"/>
      <c r="M396" s="5"/>
    </row>
    <row r="397" spans="1:13" ht="18.75">
      <c r="A397" s="145"/>
      <c r="B397" s="131" t="s">
        <v>305</v>
      </c>
      <c r="C397" s="131"/>
      <c r="D397" s="150" t="s">
        <v>111</v>
      </c>
      <c r="E397" s="150"/>
      <c r="F397" s="41">
        <v>0</v>
      </c>
      <c r="G397" s="42">
        <v>3500</v>
      </c>
      <c r="H397" s="151">
        <f>F397*G397</f>
        <v>0</v>
      </c>
      <c r="I397" s="151"/>
      <c r="J397" s="151"/>
      <c r="K397" s="21" t="s">
        <v>298</v>
      </c>
      <c r="L397" s="5"/>
      <c r="M397" s="5"/>
    </row>
    <row r="398" spans="1:13" ht="18.75">
      <c r="A398" s="145"/>
      <c r="B398" s="131" t="s">
        <v>38</v>
      </c>
      <c r="C398" s="131"/>
      <c r="D398" s="155" t="s">
        <v>112</v>
      </c>
      <c r="E398" s="156"/>
      <c r="F398" s="41">
        <v>1448</v>
      </c>
      <c r="G398" s="42">
        <v>15</v>
      </c>
      <c r="H398" s="157">
        <f>F398*G398</f>
        <v>21720</v>
      </c>
      <c r="I398" s="158"/>
      <c r="J398" s="43"/>
      <c r="K398" s="21" t="s">
        <v>298</v>
      </c>
      <c r="L398" s="5"/>
      <c r="M398" s="5"/>
    </row>
    <row r="399" spans="1:13" ht="18.75">
      <c r="A399" s="145"/>
      <c r="B399" s="131" t="s">
        <v>37</v>
      </c>
      <c r="C399" s="131"/>
      <c r="D399" s="150" t="s">
        <v>112</v>
      </c>
      <c r="E399" s="150"/>
      <c r="F399" s="41">
        <v>1478</v>
      </c>
      <c r="G399" s="42">
        <v>15</v>
      </c>
      <c r="H399" s="151">
        <f>G399*F399</f>
        <v>22170</v>
      </c>
      <c r="I399" s="151"/>
      <c r="J399" s="151"/>
      <c r="K399" s="21" t="s">
        <v>300</v>
      </c>
      <c r="L399" s="5"/>
      <c r="M399" s="5"/>
    </row>
    <row r="400" spans="1:13" ht="18.75">
      <c r="A400" s="145"/>
      <c r="B400" s="131" t="s">
        <v>415</v>
      </c>
      <c r="C400" s="131"/>
      <c r="D400" s="150" t="s">
        <v>112</v>
      </c>
      <c r="E400" s="150"/>
      <c r="F400" s="41">
        <v>53</v>
      </c>
      <c r="G400" s="42">
        <v>40</v>
      </c>
      <c r="H400" s="151">
        <f t="shared" si="11"/>
        <v>2120</v>
      </c>
      <c r="I400" s="151"/>
      <c r="J400" s="151"/>
      <c r="K400" s="21" t="s">
        <v>300</v>
      </c>
      <c r="L400" s="5"/>
      <c r="M400" s="5"/>
    </row>
    <row r="401" spans="1:13" ht="18.75">
      <c r="A401" s="145"/>
      <c r="B401" s="131" t="s">
        <v>511</v>
      </c>
      <c r="C401" s="131"/>
      <c r="D401" s="150" t="s">
        <v>111</v>
      </c>
      <c r="E401" s="150"/>
      <c r="F401" s="41">
        <v>40</v>
      </c>
      <c r="G401" s="42">
        <v>6</v>
      </c>
      <c r="H401" s="151">
        <f t="shared" si="11"/>
        <v>240</v>
      </c>
      <c r="I401" s="151"/>
      <c r="J401" s="151"/>
      <c r="K401" s="21" t="s">
        <v>300</v>
      </c>
      <c r="L401" s="5"/>
      <c r="M401" s="5"/>
    </row>
    <row r="402" spans="1:13" ht="18.75">
      <c r="A402" s="145"/>
      <c r="B402" s="131" t="s">
        <v>509</v>
      </c>
      <c r="C402" s="131"/>
      <c r="D402" s="150" t="s">
        <v>510</v>
      </c>
      <c r="E402" s="150"/>
      <c r="F402" s="41">
        <v>240</v>
      </c>
      <c r="G402" s="42">
        <v>200</v>
      </c>
      <c r="H402" s="151">
        <f t="shared" si="11"/>
        <v>48000</v>
      </c>
      <c r="I402" s="151"/>
      <c r="J402" s="151"/>
      <c r="K402" s="21" t="s">
        <v>300</v>
      </c>
      <c r="L402" s="5"/>
      <c r="M402" s="5"/>
    </row>
    <row r="403" spans="1:13" ht="0.75" customHeight="1">
      <c r="A403" s="145"/>
      <c r="B403" s="131"/>
      <c r="C403" s="131"/>
      <c r="D403" s="150"/>
      <c r="E403" s="150"/>
      <c r="F403" s="41"/>
      <c r="G403" s="42"/>
      <c r="H403" s="151">
        <f t="shared" si="11"/>
        <v>0</v>
      </c>
      <c r="I403" s="151"/>
      <c r="J403" s="151"/>
      <c r="K403" s="21" t="s">
        <v>300</v>
      </c>
      <c r="L403" s="5"/>
      <c r="M403" s="5"/>
    </row>
    <row r="404" spans="1:13" ht="18.75">
      <c r="A404" s="145"/>
      <c r="B404" s="131" t="s">
        <v>428</v>
      </c>
      <c r="C404" s="131"/>
      <c r="D404" s="150" t="s">
        <v>146</v>
      </c>
      <c r="E404" s="150"/>
      <c r="F404" s="41">
        <v>1632</v>
      </c>
      <c r="G404" s="42">
        <v>65</v>
      </c>
      <c r="H404" s="151">
        <f>F404*G404</f>
        <v>106080</v>
      </c>
      <c r="I404" s="151"/>
      <c r="J404" s="151"/>
      <c r="K404" s="21" t="s">
        <v>300</v>
      </c>
      <c r="L404" s="5"/>
      <c r="M404" s="5"/>
    </row>
    <row r="405" spans="1:13" ht="18.75" hidden="1">
      <c r="A405" s="145"/>
      <c r="B405" s="131"/>
      <c r="C405" s="131"/>
      <c r="D405" s="150"/>
      <c r="E405" s="150"/>
      <c r="F405" s="41"/>
      <c r="G405" s="42"/>
      <c r="H405" s="151">
        <f>F405*G405</f>
        <v>0</v>
      </c>
      <c r="I405" s="151"/>
      <c r="J405" s="151"/>
      <c r="K405" s="21" t="s">
        <v>300</v>
      </c>
      <c r="L405" s="5"/>
      <c r="M405" s="5"/>
    </row>
    <row r="406" spans="1:13" ht="18.75">
      <c r="A406" s="145"/>
      <c r="B406" s="131" t="s">
        <v>419</v>
      </c>
      <c r="C406" s="131"/>
      <c r="D406" s="150" t="s">
        <v>232</v>
      </c>
      <c r="E406" s="150"/>
      <c r="F406" s="41">
        <v>0</v>
      </c>
      <c r="G406" s="42">
        <v>1500</v>
      </c>
      <c r="H406" s="151">
        <f>F406*G406</f>
        <v>0</v>
      </c>
      <c r="I406" s="151"/>
      <c r="J406" s="151"/>
      <c r="K406" s="21" t="s">
        <v>300</v>
      </c>
      <c r="L406" s="5"/>
      <c r="M406" s="5"/>
    </row>
    <row r="407" spans="1:13" ht="18.75">
      <c r="A407" s="145"/>
      <c r="B407" s="131" t="s">
        <v>421</v>
      </c>
      <c r="C407" s="131"/>
      <c r="D407" s="150" t="s">
        <v>111</v>
      </c>
      <c r="E407" s="150"/>
      <c r="F407" s="41">
        <v>35</v>
      </c>
      <c r="G407" s="42">
        <v>45</v>
      </c>
      <c r="H407" s="151">
        <f t="shared" si="11"/>
        <v>1575</v>
      </c>
      <c r="I407" s="151"/>
      <c r="J407" s="151"/>
      <c r="K407" s="21" t="s">
        <v>300</v>
      </c>
      <c r="L407" s="5"/>
      <c r="M407" s="5"/>
    </row>
    <row r="408" spans="1:13" ht="18.75">
      <c r="A408" s="145"/>
      <c r="B408" s="131" t="s">
        <v>44</v>
      </c>
      <c r="C408" s="131"/>
      <c r="D408" s="150" t="s">
        <v>111</v>
      </c>
      <c r="E408" s="150"/>
      <c r="F408" s="41">
        <v>50</v>
      </c>
      <c r="G408" s="42">
        <v>350</v>
      </c>
      <c r="H408" s="151">
        <f t="shared" si="11"/>
        <v>17500</v>
      </c>
      <c r="I408" s="151"/>
      <c r="J408" s="151"/>
      <c r="K408" s="21" t="s">
        <v>300</v>
      </c>
      <c r="L408" s="5"/>
      <c r="M408" s="5"/>
    </row>
    <row r="409" spans="1:13" ht="18.75">
      <c r="A409" s="145"/>
      <c r="B409" s="131" t="s">
        <v>429</v>
      </c>
      <c r="C409" s="131"/>
      <c r="D409" s="150" t="s">
        <v>111</v>
      </c>
      <c r="E409" s="150"/>
      <c r="F409" s="41">
        <v>55</v>
      </c>
      <c r="G409" s="42">
        <v>8</v>
      </c>
      <c r="H409" s="151">
        <f>F409*G409</f>
        <v>440</v>
      </c>
      <c r="I409" s="151"/>
      <c r="J409" s="151"/>
      <c r="K409" s="21" t="s">
        <v>300</v>
      </c>
      <c r="L409" s="5"/>
      <c r="M409" s="5"/>
    </row>
    <row r="410" spans="1:13" ht="18.75">
      <c r="A410" s="145"/>
      <c r="B410" s="131" t="s">
        <v>430</v>
      </c>
      <c r="C410" s="131"/>
      <c r="D410" s="150" t="s">
        <v>111</v>
      </c>
      <c r="E410" s="150"/>
      <c r="F410" s="41">
        <v>55</v>
      </c>
      <c r="G410" s="42">
        <v>20</v>
      </c>
      <c r="H410" s="151">
        <f>F410*G410</f>
        <v>1100</v>
      </c>
      <c r="I410" s="151"/>
      <c r="J410" s="151"/>
      <c r="K410" s="21" t="s">
        <v>300</v>
      </c>
      <c r="L410" s="5"/>
      <c r="M410" s="5"/>
    </row>
    <row r="411" spans="1:13" ht="17.25" customHeight="1">
      <c r="A411" s="145"/>
      <c r="B411" s="131" t="s">
        <v>43</v>
      </c>
      <c r="C411" s="131"/>
      <c r="D411" s="150" t="s">
        <v>111</v>
      </c>
      <c r="E411" s="150"/>
      <c r="F411" s="41">
        <v>27</v>
      </c>
      <c r="G411" s="42">
        <v>180.5</v>
      </c>
      <c r="H411" s="151">
        <f t="shared" si="11"/>
        <v>4873.5</v>
      </c>
      <c r="I411" s="151"/>
      <c r="J411" s="151"/>
      <c r="K411" s="21" t="s">
        <v>300</v>
      </c>
      <c r="L411" s="5"/>
      <c r="M411" s="5"/>
    </row>
    <row r="412" spans="1:13" ht="18.75">
      <c r="A412" s="145"/>
      <c r="B412" s="131" t="s">
        <v>423</v>
      </c>
      <c r="C412" s="131"/>
      <c r="D412" s="150" t="s">
        <v>146</v>
      </c>
      <c r="E412" s="150"/>
      <c r="F412" s="41">
        <v>100</v>
      </c>
      <c r="G412" s="42">
        <v>20</v>
      </c>
      <c r="H412" s="151">
        <f t="shared" si="11"/>
        <v>2000</v>
      </c>
      <c r="I412" s="151"/>
      <c r="J412" s="151"/>
      <c r="K412" s="21" t="s">
        <v>300</v>
      </c>
      <c r="L412" s="5"/>
      <c r="M412" s="5"/>
    </row>
    <row r="413" spans="1:13" ht="18.75">
      <c r="A413" s="145"/>
      <c r="B413" s="131" t="s">
        <v>307</v>
      </c>
      <c r="C413" s="131"/>
      <c r="D413" s="150" t="s">
        <v>241</v>
      </c>
      <c r="E413" s="150"/>
      <c r="F413" s="41">
        <v>45</v>
      </c>
      <c r="G413" s="42">
        <v>120</v>
      </c>
      <c r="H413" s="151">
        <f t="shared" si="11"/>
        <v>5400</v>
      </c>
      <c r="I413" s="151"/>
      <c r="J413" s="151"/>
      <c r="K413" s="21" t="s">
        <v>300</v>
      </c>
      <c r="L413" s="5"/>
      <c r="M413" s="5"/>
    </row>
    <row r="414" spans="1:13" ht="18.75" customHeight="1" hidden="1">
      <c r="A414" s="145"/>
      <c r="B414" s="131" t="s">
        <v>242</v>
      </c>
      <c r="C414" s="131"/>
      <c r="D414" s="150" t="s">
        <v>111</v>
      </c>
      <c r="E414" s="150"/>
      <c r="F414" s="41"/>
      <c r="G414" s="42"/>
      <c r="H414" s="151">
        <f t="shared" si="11"/>
        <v>0</v>
      </c>
      <c r="I414" s="151"/>
      <c r="J414" s="151"/>
      <c r="K414" s="21" t="s">
        <v>300</v>
      </c>
      <c r="L414" s="5"/>
      <c r="M414" s="5"/>
    </row>
    <row r="415" spans="1:13" ht="18.75" customHeight="1" hidden="1">
      <c r="A415" s="145"/>
      <c r="B415" s="131" t="s">
        <v>243</v>
      </c>
      <c r="C415" s="131"/>
      <c r="D415" s="150" t="s">
        <v>111</v>
      </c>
      <c r="E415" s="150"/>
      <c r="F415" s="41"/>
      <c r="G415" s="42"/>
      <c r="H415" s="151">
        <f t="shared" si="11"/>
        <v>0</v>
      </c>
      <c r="I415" s="151"/>
      <c r="J415" s="151"/>
      <c r="K415" s="21" t="s">
        <v>300</v>
      </c>
      <c r="L415" s="5"/>
      <c r="M415" s="5"/>
    </row>
    <row r="416" spans="1:13" ht="18.75" customHeight="1" hidden="1">
      <c r="A416" s="145"/>
      <c r="B416" s="131" t="s">
        <v>244</v>
      </c>
      <c r="C416" s="131"/>
      <c r="D416" s="150" t="s">
        <v>111</v>
      </c>
      <c r="E416" s="150"/>
      <c r="F416" s="41"/>
      <c r="G416" s="42"/>
      <c r="H416" s="151">
        <f t="shared" si="11"/>
        <v>0</v>
      </c>
      <c r="I416" s="151"/>
      <c r="J416" s="151"/>
      <c r="K416" s="21" t="s">
        <v>300</v>
      </c>
      <c r="L416" s="5"/>
      <c r="M416" s="5"/>
    </row>
    <row r="417" spans="1:13" ht="18.75" customHeight="1" hidden="1">
      <c r="A417" s="145"/>
      <c r="B417" s="131" t="s">
        <v>245</v>
      </c>
      <c r="C417" s="131"/>
      <c r="D417" s="150" t="s">
        <v>111</v>
      </c>
      <c r="E417" s="150"/>
      <c r="F417" s="41"/>
      <c r="G417" s="42"/>
      <c r="H417" s="151">
        <f t="shared" si="11"/>
        <v>0</v>
      </c>
      <c r="I417" s="151"/>
      <c r="J417" s="151"/>
      <c r="K417" s="21" t="s">
        <v>300</v>
      </c>
      <c r="L417" s="5"/>
      <c r="M417" s="5"/>
    </row>
    <row r="418" spans="1:13" ht="18.75" customHeight="1" hidden="1">
      <c r="A418" s="145"/>
      <c r="B418" s="131" t="s">
        <v>246</v>
      </c>
      <c r="C418" s="131"/>
      <c r="D418" s="150" t="s">
        <v>111</v>
      </c>
      <c r="E418" s="150"/>
      <c r="F418" s="41"/>
      <c r="G418" s="42"/>
      <c r="H418" s="151">
        <f t="shared" si="11"/>
        <v>0</v>
      </c>
      <c r="I418" s="151"/>
      <c r="J418" s="151"/>
      <c r="K418" s="21" t="s">
        <v>300</v>
      </c>
      <c r="L418" s="5"/>
      <c r="M418" s="5"/>
    </row>
    <row r="419" spans="1:13" ht="18.75">
      <c r="A419" s="145"/>
      <c r="B419" s="131" t="s">
        <v>432</v>
      </c>
      <c r="C419" s="131"/>
      <c r="D419" s="150" t="s">
        <v>417</v>
      </c>
      <c r="E419" s="150"/>
      <c r="F419" s="41">
        <v>33</v>
      </c>
      <c r="G419" s="42">
        <v>18</v>
      </c>
      <c r="H419" s="151">
        <f t="shared" si="11"/>
        <v>594</v>
      </c>
      <c r="I419" s="151"/>
      <c r="J419" s="151"/>
      <c r="K419" s="21" t="s">
        <v>300</v>
      </c>
      <c r="L419" s="5"/>
      <c r="M419" s="5"/>
    </row>
    <row r="420" spans="1:13" ht="18.75">
      <c r="A420" s="145"/>
      <c r="B420" s="131" t="s">
        <v>422</v>
      </c>
      <c r="C420" s="131"/>
      <c r="D420" s="150" t="s">
        <v>111</v>
      </c>
      <c r="E420" s="150"/>
      <c r="F420" s="41">
        <v>45</v>
      </c>
      <c r="G420" s="42">
        <v>250</v>
      </c>
      <c r="H420" s="151">
        <f t="shared" si="11"/>
        <v>11250</v>
      </c>
      <c r="I420" s="151"/>
      <c r="J420" s="151"/>
      <c r="K420" s="21" t="s">
        <v>300</v>
      </c>
      <c r="L420" s="5"/>
      <c r="M420" s="5"/>
    </row>
    <row r="421" spans="1:13" ht="18.75" customHeight="1" hidden="1">
      <c r="A421" s="145"/>
      <c r="B421" s="131" t="s">
        <v>247</v>
      </c>
      <c r="C421" s="131"/>
      <c r="D421" s="150" t="s">
        <v>112</v>
      </c>
      <c r="E421" s="150"/>
      <c r="F421" s="41"/>
      <c r="G421" s="42"/>
      <c r="H421" s="151">
        <f t="shared" si="11"/>
        <v>0</v>
      </c>
      <c r="I421" s="151"/>
      <c r="J421" s="151"/>
      <c r="K421" s="21"/>
      <c r="L421" s="5"/>
      <c r="M421" s="5"/>
    </row>
    <row r="422" spans="1:13" ht="18.75" customHeight="1" hidden="1">
      <c r="A422" s="145"/>
      <c r="B422" s="131" t="s">
        <v>248</v>
      </c>
      <c r="C422" s="131"/>
      <c r="D422" s="150" t="s">
        <v>111</v>
      </c>
      <c r="E422" s="150"/>
      <c r="F422" s="41"/>
      <c r="G422" s="42"/>
      <c r="H422" s="151">
        <f t="shared" si="11"/>
        <v>0</v>
      </c>
      <c r="I422" s="151"/>
      <c r="J422" s="151"/>
      <c r="K422" s="21"/>
      <c r="L422" s="5"/>
      <c r="M422" s="5"/>
    </row>
    <row r="423" spans="1:13" ht="18.75" customHeight="1" hidden="1">
      <c r="A423" s="145"/>
      <c r="B423" s="131" t="s">
        <v>249</v>
      </c>
      <c r="C423" s="131"/>
      <c r="D423" s="150" t="s">
        <v>111</v>
      </c>
      <c r="E423" s="150"/>
      <c r="F423" s="41"/>
      <c r="G423" s="42"/>
      <c r="H423" s="151">
        <f t="shared" si="11"/>
        <v>0</v>
      </c>
      <c r="I423" s="151"/>
      <c r="J423" s="151"/>
      <c r="K423" s="21"/>
      <c r="L423" s="5"/>
      <c r="M423" s="5"/>
    </row>
    <row r="424" spans="1:13" ht="21" customHeight="1">
      <c r="A424" s="145"/>
      <c r="B424" s="205" t="s">
        <v>313</v>
      </c>
      <c r="C424" s="205"/>
      <c r="D424" s="205"/>
      <c r="E424" s="205"/>
      <c r="F424" s="205"/>
      <c r="G424" s="205"/>
      <c r="H424" s="163">
        <f>SUM(H371:J423)</f>
        <v>1173902.5</v>
      </c>
      <c r="I424" s="163"/>
      <c r="J424" s="163"/>
      <c r="K424" s="15">
        <f>H424</f>
        <v>1173902.5</v>
      </c>
      <c r="L424" s="5"/>
      <c r="M424" s="20"/>
    </row>
    <row r="425" spans="1:13" ht="18.75" customHeight="1">
      <c r="A425" s="145"/>
      <c r="B425" s="206" t="s">
        <v>513</v>
      </c>
      <c r="C425" s="206"/>
      <c r="D425" s="206"/>
      <c r="E425" s="206"/>
      <c r="F425" s="206"/>
      <c r="G425" s="206"/>
      <c r="H425" s="206"/>
      <c r="I425" s="151">
        <v>264205</v>
      </c>
      <c r="J425" s="151"/>
      <c r="K425" s="21">
        <f aca="true" t="shared" si="12" ref="K425:K431">I425</f>
        <v>264205</v>
      </c>
      <c r="L425" s="5"/>
      <c r="M425" s="19"/>
    </row>
    <row r="426" spans="1:13" ht="18.75">
      <c r="A426" s="145"/>
      <c r="B426" s="206" t="s">
        <v>515</v>
      </c>
      <c r="C426" s="206"/>
      <c r="D426" s="206"/>
      <c r="E426" s="206"/>
      <c r="F426" s="206"/>
      <c r="G426" s="206"/>
      <c r="H426" s="206"/>
      <c r="I426" s="207">
        <v>214600</v>
      </c>
      <c r="J426" s="207"/>
      <c r="K426" s="21">
        <f t="shared" si="12"/>
        <v>214600</v>
      </c>
      <c r="L426" s="5"/>
      <c r="M426" s="20"/>
    </row>
    <row r="427" spans="1:13" ht="18.75">
      <c r="A427" s="145"/>
      <c r="B427" s="208" t="s">
        <v>514</v>
      </c>
      <c r="C427" s="209"/>
      <c r="D427" s="209"/>
      <c r="E427" s="209"/>
      <c r="F427" s="209"/>
      <c r="G427" s="209"/>
      <c r="H427" s="210"/>
      <c r="I427" s="207">
        <v>10200</v>
      </c>
      <c r="J427" s="207"/>
      <c r="K427" s="21">
        <f t="shared" si="12"/>
        <v>10200</v>
      </c>
      <c r="L427" s="5"/>
      <c r="M427" s="20"/>
    </row>
    <row r="428" spans="1:13" ht="18.75">
      <c r="A428" s="145"/>
      <c r="B428" s="131" t="s">
        <v>518</v>
      </c>
      <c r="C428" s="131"/>
      <c r="D428" s="131"/>
      <c r="E428" s="131"/>
      <c r="F428" s="131"/>
      <c r="G428" s="131"/>
      <c r="H428" s="131"/>
      <c r="I428" s="207">
        <v>9730</v>
      </c>
      <c r="J428" s="207"/>
      <c r="K428" s="21">
        <f t="shared" si="12"/>
        <v>9730</v>
      </c>
      <c r="L428" s="5"/>
      <c r="M428" s="5"/>
    </row>
    <row r="429" spans="1:13" ht="18.75">
      <c r="A429" s="145"/>
      <c r="B429" s="206" t="s">
        <v>517</v>
      </c>
      <c r="C429" s="206"/>
      <c r="D429" s="206"/>
      <c r="E429" s="206"/>
      <c r="F429" s="206"/>
      <c r="G429" s="206"/>
      <c r="H429" s="206"/>
      <c r="I429" s="207">
        <v>46848</v>
      </c>
      <c r="J429" s="207"/>
      <c r="K429" s="21">
        <f t="shared" si="12"/>
        <v>46848</v>
      </c>
      <c r="L429" s="5"/>
      <c r="M429" s="20"/>
    </row>
    <row r="430" spans="1:13" ht="18.75">
      <c r="A430" s="145"/>
      <c r="B430" s="206" t="s">
        <v>516</v>
      </c>
      <c r="C430" s="206"/>
      <c r="D430" s="206"/>
      <c r="E430" s="206"/>
      <c r="F430" s="206"/>
      <c r="G430" s="206"/>
      <c r="H430" s="206"/>
      <c r="I430" s="207">
        <v>15200</v>
      </c>
      <c r="J430" s="207"/>
      <c r="K430" s="21">
        <f t="shared" si="12"/>
        <v>15200</v>
      </c>
      <c r="L430" s="5"/>
      <c r="M430" s="5"/>
    </row>
    <row r="431" spans="1:13" ht="18.75">
      <c r="A431" s="145"/>
      <c r="B431" s="131" t="s">
        <v>433</v>
      </c>
      <c r="C431" s="131"/>
      <c r="D431" s="131"/>
      <c r="E431" s="131"/>
      <c r="F431" s="131"/>
      <c r="G431" s="131"/>
      <c r="H431" s="131"/>
      <c r="I431" s="207">
        <v>59530</v>
      </c>
      <c r="J431" s="207"/>
      <c r="K431" s="21">
        <f t="shared" si="12"/>
        <v>59530</v>
      </c>
      <c r="L431" s="5"/>
      <c r="M431" s="20"/>
    </row>
    <row r="432" spans="1:13" ht="18.75" customHeight="1">
      <c r="A432" s="145"/>
      <c r="B432" s="172" t="s">
        <v>317</v>
      </c>
      <c r="C432" s="172"/>
      <c r="D432" s="172"/>
      <c r="E432" s="172"/>
      <c r="F432" s="172"/>
      <c r="G432" s="172"/>
      <c r="H432" s="172"/>
      <c r="I432" s="211"/>
      <c r="J432" s="211"/>
      <c r="K432" s="21"/>
      <c r="L432" s="5"/>
      <c r="M432" s="5"/>
    </row>
    <row r="433" spans="1:13" ht="18.75" customHeight="1">
      <c r="A433" s="145"/>
      <c r="B433" s="164" t="s">
        <v>151</v>
      </c>
      <c r="C433" s="164"/>
      <c r="D433" s="164"/>
      <c r="E433" s="164"/>
      <c r="F433" s="164"/>
      <c r="G433" s="164"/>
      <c r="H433" s="164"/>
      <c r="I433" s="211"/>
      <c r="J433" s="211"/>
      <c r="K433" s="21"/>
      <c r="L433" s="5"/>
      <c r="M433" s="19"/>
    </row>
    <row r="434" spans="1:13" ht="18.75" customHeight="1">
      <c r="A434" s="145"/>
      <c r="B434" s="131" t="s">
        <v>519</v>
      </c>
      <c r="C434" s="131"/>
      <c r="D434" s="131"/>
      <c r="E434" s="131"/>
      <c r="F434" s="131"/>
      <c r="G434" s="131"/>
      <c r="H434" s="131"/>
      <c r="I434" s="60">
        <v>17000</v>
      </c>
      <c r="J434" s="60"/>
      <c r="K434" s="21"/>
      <c r="L434" s="5"/>
      <c r="M434" s="19"/>
    </row>
    <row r="435" spans="1:13" ht="18.75" customHeight="1">
      <c r="A435" s="145"/>
      <c r="B435" s="131" t="s">
        <v>520</v>
      </c>
      <c r="C435" s="131"/>
      <c r="D435" s="131"/>
      <c r="E435" s="131"/>
      <c r="F435" s="131"/>
      <c r="G435" s="131"/>
      <c r="H435" s="131"/>
      <c r="I435" s="60">
        <v>25650</v>
      </c>
      <c r="J435" s="60"/>
      <c r="K435" s="21"/>
      <c r="L435" s="5"/>
      <c r="M435" s="19"/>
    </row>
    <row r="436" spans="1:13" ht="18.75" customHeight="1">
      <c r="A436" s="145"/>
      <c r="B436" s="131" t="s">
        <v>521</v>
      </c>
      <c r="C436" s="131"/>
      <c r="D436" s="131"/>
      <c r="E436" s="131"/>
      <c r="F436" s="131"/>
      <c r="G436" s="131"/>
      <c r="H436" s="131"/>
      <c r="I436" s="60">
        <v>2000</v>
      </c>
      <c r="J436" s="60"/>
      <c r="K436" s="21"/>
      <c r="L436" s="5"/>
      <c r="M436" s="19"/>
    </row>
    <row r="437" spans="1:13" ht="18.75" customHeight="1">
      <c r="A437" s="145"/>
      <c r="B437" s="131" t="s">
        <v>434</v>
      </c>
      <c r="C437" s="131"/>
      <c r="D437" s="131"/>
      <c r="E437" s="131"/>
      <c r="F437" s="131"/>
      <c r="G437" s="131"/>
      <c r="H437" s="131"/>
      <c r="I437" s="60">
        <v>1750</v>
      </c>
      <c r="J437" s="60"/>
      <c r="K437" s="21"/>
      <c r="L437" s="5"/>
      <c r="M437" s="19"/>
    </row>
    <row r="438" spans="1:13" ht="18.75" customHeight="1">
      <c r="A438" s="145"/>
      <c r="B438" s="131" t="s">
        <v>522</v>
      </c>
      <c r="C438" s="131"/>
      <c r="D438" s="131"/>
      <c r="E438" s="131"/>
      <c r="F438" s="131"/>
      <c r="G438" s="131"/>
      <c r="H438" s="131"/>
      <c r="I438" s="60">
        <v>1350</v>
      </c>
      <c r="J438" s="60"/>
      <c r="K438" s="21"/>
      <c r="L438" s="5"/>
      <c r="M438" s="19"/>
    </row>
    <row r="439" spans="1:13" ht="18.75" customHeight="1">
      <c r="A439" s="145"/>
      <c r="B439" s="131" t="s">
        <v>523</v>
      </c>
      <c r="C439" s="131"/>
      <c r="D439" s="131"/>
      <c r="E439" s="131"/>
      <c r="F439" s="131"/>
      <c r="G439" s="131"/>
      <c r="H439" s="131"/>
      <c r="I439" s="60">
        <v>1350</v>
      </c>
      <c r="J439" s="60"/>
      <c r="K439" s="21"/>
      <c r="L439" s="5"/>
      <c r="M439" s="19"/>
    </row>
    <row r="440" spans="1:13" ht="18.75" customHeight="1">
      <c r="A440" s="145"/>
      <c r="B440" s="125" t="s">
        <v>524</v>
      </c>
      <c r="C440" s="126"/>
      <c r="D440" s="126"/>
      <c r="E440" s="126"/>
      <c r="F440" s="126"/>
      <c r="G440" s="126"/>
      <c r="H440" s="127"/>
      <c r="I440" s="60">
        <v>1250</v>
      </c>
      <c r="J440" s="60"/>
      <c r="K440" s="21"/>
      <c r="L440" s="5"/>
      <c r="M440" s="19"/>
    </row>
    <row r="441" spans="1:13" ht="18.75" customHeight="1">
      <c r="A441" s="145"/>
      <c r="B441" s="131" t="s">
        <v>525</v>
      </c>
      <c r="C441" s="131"/>
      <c r="D441" s="131"/>
      <c r="E441" s="131"/>
      <c r="F441" s="131"/>
      <c r="G441" s="131"/>
      <c r="H441" s="131"/>
      <c r="I441" s="60">
        <v>1575</v>
      </c>
      <c r="J441" s="60"/>
      <c r="K441" s="21"/>
      <c r="L441" s="5"/>
      <c r="M441" s="19"/>
    </row>
    <row r="442" spans="1:13" ht="18.75" customHeight="1">
      <c r="A442" s="145"/>
      <c r="B442" s="131" t="s">
        <v>526</v>
      </c>
      <c r="C442" s="131"/>
      <c r="D442" s="131"/>
      <c r="E442" s="131"/>
      <c r="F442" s="131"/>
      <c r="G442" s="131"/>
      <c r="H442" s="131"/>
      <c r="I442" s="60">
        <v>1650</v>
      </c>
      <c r="J442" s="60"/>
      <c r="K442" s="21"/>
      <c r="L442" s="5"/>
      <c r="M442" s="19"/>
    </row>
    <row r="443" spans="1:13" ht="18.75" customHeight="1">
      <c r="A443" s="145"/>
      <c r="B443" s="131" t="s">
        <v>527</v>
      </c>
      <c r="C443" s="131"/>
      <c r="D443" s="131"/>
      <c r="E443" s="131"/>
      <c r="F443" s="131"/>
      <c r="G443" s="131"/>
      <c r="H443" s="131"/>
      <c r="I443" s="60">
        <v>625</v>
      </c>
      <c r="J443" s="60"/>
      <c r="K443" s="21"/>
      <c r="L443" s="5"/>
      <c r="M443" s="19"/>
    </row>
    <row r="444" spans="1:13" ht="18.75" customHeight="1">
      <c r="A444" s="145"/>
      <c r="B444" s="131" t="s">
        <v>528</v>
      </c>
      <c r="C444" s="131"/>
      <c r="D444" s="131"/>
      <c r="E444" s="131"/>
      <c r="F444" s="131"/>
      <c r="G444" s="131"/>
      <c r="H444" s="131"/>
      <c r="I444" s="60">
        <v>1200</v>
      </c>
      <c r="J444" s="60"/>
      <c r="K444" s="21"/>
      <c r="L444" s="5"/>
      <c r="M444" s="19"/>
    </row>
    <row r="445" spans="1:13" ht="18.75" customHeight="1">
      <c r="A445" s="145"/>
      <c r="B445" s="131" t="s">
        <v>529</v>
      </c>
      <c r="C445" s="131"/>
      <c r="D445" s="131"/>
      <c r="E445" s="131"/>
      <c r="F445" s="131"/>
      <c r="G445" s="131"/>
      <c r="H445" s="131"/>
      <c r="I445" s="60">
        <v>1200</v>
      </c>
      <c r="J445" s="60"/>
      <c r="K445" s="21"/>
      <c r="L445" s="5"/>
      <c r="M445" s="19"/>
    </row>
    <row r="446" spans="1:13" ht="0.75" customHeight="1">
      <c r="A446" s="145"/>
      <c r="B446" s="131"/>
      <c r="C446" s="131"/>
      <c r="D446" s="131"/>
      <c r="E446" s="131"/>
      <c r="F446" s="131"/>
      <c r="G446" s="131"/>
      <c r="H446" s="131"/>
      <c r="I446" s="60"/>
      <c r="J446" s="60"/>
      <c r="K446" s="21"/>
      <c r="L446" s="5"/>
      <c r="M446" s="19"/>
    </row>
    <row r="447" spans="1:13" ht="18.75" customHeight="1">
      <c r="A447" s="145"/>
      <c r="B447" s="131" t="s">
        <v>70</v>
      </c>
      <c r="C447" s="131"/>
      <c r="D447" s="131"/>
      <c r="E447" s="131"/>
      <c r="F447" s="131"/>
      <c r="G447" s="131"/>
      <c r="H447" s="131"/>
      <c r="I447" s="60">
        <v>1500</v>
      </c>
      <c r="J447" s="60"/>
      <c r="K447" s="21"/>
      <c r="L447" s="5"/>
      <c r="M447" s="19"/>
    </row>
    <row r="448" spans="1:13" ht="18.75" customHeight="1">
      <c r="A448" s="145"/>
      <c r="B448" s="131" t="s">
        <v>71</v>
      </c>
      <c r="C448" s="131"/>
      <c r="D448" s="131"/>
      <c r="E448" s="131"/>
      <c r="F448" s="131"/>
      <c r="G448" s="131"/>
      <c r="H448" s="131"/>
      <c r="I448" s="60">
        <v>9750</v>
      </c>
      <c r="J448" s="60"/>
      <c r="K448" s="21"/>
      <c r="L448" s="5"/>
      <c r="M448" s="19"/>
    </row>
    <row r="449" spans="1:13" ht="18.75" customHeight="1">
      <c r="A449" s="145"/>
      <c r="B449" s="131" t="s">
        <v>530</v>
      </c>
      <c r="C449" s="131"/>
      <c r="D449" s="131"/>
      <c r="E449" s="131"/>
      <c r="F449" s="131"/>
      <c r="G449" s="131"/>
      <c r="H449" s="131"/>
      <c r="I449" s="60">
        <v>960</v>
      </c>
      <c r="J449" s="60"/>
      <c r="K449" s="21"/>
      <c r="L449" s="5"/>
      <c r="M449" s="19"/>
    </row>
    <row r="450" spans="1:13" ht="18.75" customHeight="1">
      <c r="A450" s="145"/>
      <c r="B450" s="131" t="s">
        <v>531</v>
      </c>
      <c r="C450" s="131"/>
      <c r="D450" s="131"/>
      <c r="E450" s="131"/>
      <c r="F450" s="131"/>
      <c r="G450" s="131"/>
      <c r="H450" s="131"/>
      <c r="I450" s="60">
        <v>3800</v>
      </c>
      <c r="J450" s="60"/>
      <c r="K450" s="21"/>
      <c r="L450" s="5"/>
      <c r="M450" s="19"/>
    </row>
    <row r="451" spans="1:13" ht="18.75" customHeight="1">
      <c r="A451" s="145"/>
      <c r="B451" s="131" t="s">
        <v>532</v>
      </c>
      <c r="C451" s="131"/>
      <c r="D451" s="131"/>
      <c r="E451" s="131"/>
      <c r="F451" s="131"/>
      <c r="G451" s="131"/>
      <c r="H451" s="131"/>
      <c r="I451" s="60">
        <v>3500</v>
      </c>
      <c r="J451" s="60"/>
      <c r="K451" s="21"/>
      <c r="L451" s="5"/>
      <c r="M451" s="19"/>
    </row>
    <row r="452" spans="1:13" ht="18.75" customHeight="1">
      <c r="A452" s="145"/>
      <c r="B452" s="131" t="s">
        <v>533</v>
      </c>
      <c r="C452" s="131"/>
      <c r="D452" s="131"/>
      <c r="E452" s="131"/>
      <c r="F452" s="131"/>
      <c r="G452" s="131"/>
      <c r="H452" s="131"/>
      <c r="I452" s="60">
        <v>9000</v>
      </c>
      <c r="J452" s="60"/>
      <c r="K452" s="21"/>
      <c r="L452" s="5"/>
      <c r="M452" s="19"/>
    </row>
    <row r="453" spans="1:13" ht="18.75" customHeight="1">
      <c r="A453" s="145"/>
      <c r="B453" s="125" t="s">
        <v>534</v>
      </c>
      <c r="C453" s="126"/>
      <c r="D453" s="126"/>
      <c r="E453" s="126"/>
      <c r="F453" s="126"/>
      <c r="G453" s="126"/>
      <c r="H453" s="127"/>
      <c r="I453" s="60">
        <v>26000</v>
      </c>
      <c r="J453" s="60"/>
      <c r="K453" s="21"/>
      <c r="L453" s="5"/>
      <c r="M453" s="19"/>
    </row>
    <row r="454" spans="1:13" ht="18.75" customHeight="1">
      <c r="A454" s="145"/>
      <c r="B454" s="125" t="s">
        <v>293</v>
      </c>
      <c r="C454" s="126"/>
      <c r="D454" s="126"/>
      <c r="E454" s="126"/>
      <c r="F454" s="126"/>
      <c r="G454" s="126"/>
      <c r="H454" s="127"/>
      <c r="I454" s="60">
        <v>30000</v>
      </c>
      <c r="J454" s="60"/>
      <c r="K454" s="21"/>
      <c r="L454" s="5"/>
      <c r="M454" s="19"/>
    </row>
    <row r="455" spans="1:13" ht="20.25" customHeight="1">
      <c r="A455" s="145"/>
      <c r="B455" s="172" t="s">
        <v>110</v>
      </c>
      <c r="C455" s="172"/>
      <c r="D455" s="172"/>
      <c r="E455" s="172"/>
      <c r="F455" s="172"/>
      <c r="G455" s="172"/>
      <c r="H455" s="172"/>
      <c r="I455" s="212">
        <f>SUM(I434:I454)</f>
        <v>141110</v>
      </c>
      <c r="J455" s="212"/>
      <c r="K455" s="16">
        <f>I455</f>
        <v>141110</v>
      </c>
      <c r="L455" s="22"/>
      <c r="M455" s="5"/>
    </row>
    <row r="456" spans="1:13" ht="20.25" customHeight="1">
      <c r="A456" s="145"/>
      <c r="B456" s="213" t="s">
        <v>292</v>
      </c>
      <c r="C456" s="214"/>
      <c r="D456" s="214"/>
      <c r="E456" s="214"/>
      <c r="F456" s="214"/>
      <c r="G456" s="214"/>
      <c r="H456" s="215"/>
      <c r="I456" s="61"/>
      <c r="J456" s="61"/>
      <c r="K456" s="16"/>
      <c r="L456" s="22"/>
      <c r="M456" s="5"/>
    </row>
    <row r="457" spans="1:13" ht="20.25" customHeight="1">
      <c r="A457" s="145"/>
      <c r="B457" s="125" t="s">
        <v>536</v>
      </c>
      <c r="C457" s="126"/>
      <c r="D457" s="126"/>
      <c r="E457" s="126"/>
      <c r="F457" s="126"/>
      <c r="G457" s="126"/>
      <c r="H457" s="127"/>
      <c r="I457" s="61">
        <v>76500</v>
      </c>
      <c r="J457" s="61"/>
      <c r="K457" s="16" t="s">
        <v>300</v>
      </c>
      <c r="L457" s="22"/>
      <c r="M457" s="5"/>
    </row>
    <row r="458" spans="1:13" ht="20.25" customHeight="1">
      <c r="A458" s="145"/>
      <c r="B458" s="125" t="s">
        <v>602</v>
      </c>
      <c r="C458" s="126"/>
      <c r="D458" s="126"/>
      <c r="E458" s="126"/>
      <c r="F458" s="126"/>
      <c r="G458" s="126"/>
      <c r="H458" s="127"/>
      <c r="I458" s="61">
        <v>11220</v>
      </c>
      <c r="J458" s="61"/>
      <c r="K458" s="16" t="s">
        <v>300</v>
      </c>
      <c r="L458" s="22"/>
      <c r="M458" s="5"/>
    </row>
    <row r="459" spans="1:13" ht="20.25" customHeight="1">
      <c r="A459" s="145"/>
      <c r="B459" s="125" t="s">
        <v>601</v>
      </c>
      <c r="C459" s="126"/>
      <c r="D459" s="126"/>
      <c r="E459" s="126"/>
      <c r="F459" s="126"/>
      <c r="G459" s="126"/>
      <c r="H459" s="127"/>
      <c r="I459" s="61">
        <v>900</v>
      </c>
      <c r="J459" s="61"/>
      <c r="K459" s="16" t="s">
        <v>300</v>
      </c>
      <c r="L459" s="22"/>
      <c r="M459" s="5"/>
    </row>
    <row r="460" spans="1:13" ht="20.25" customHeight="1">
      <c r="A460" s="145"/>
      <c r="B460" s="125" t="s">
        <v>603</v>
      </c>
      <c r="C460" s="126"/>
      <c r="D460" s="126"/>
      <c r="E460" s="126"/>
      <c r="F460" s="126"/>
      <c r="G460" s="126"/>
      <c r="H460" s="127"/>
      <c r="I460" s="61">
        <v>45000</v>
      </c>
      <c r="J460" s="61"/>
      <c r="K460" s="16" t="s">
        <v>300</v>
      </c>
      <c r="L460" s="22"/>
      <c r="M460" s="5"/>
    </row>
    <row r="461" spans="1:13" ht="20.25" customHeight="1">
      <c r="A461" s="145"/>
      <c r="B461" s="125" t="s">
        <v>604</v>
      </c>
      <c r="C461" s="126"/>
      <c r="D461" s="126"/>
      <c r="E461" s="126"/>
      <c r="F461" s="126"/>
      <c r="G461" s="126"/>
      <c r="H461" s="127"/>
      <c r="I461" s="61">
        <v>4375</v>
      </c>
      <c r="J461" s="61"/>
      <c r="K461" s="16" t="s">
        <v>300</v>
      </c>
      <c r="L461" s="22"/>
      <c r="M461" s="5"/>
    </row>
    <row r="462" spans="1:13" ht="18" customHeight="1">
      <c r="A462" s="145"/>
      <c r="B462" s="216" t="s">
        <v>605</v>
      </c>
      <c r="C462" s="217"/>
      <c r="D462" s="217"/>
      <c r="E462" s="217"/>
      <c r="F462" s="217"/>
      <c r="G462" s="217"/>
      <c r="H462" s="218"/>
      <c r="I462" s="61">
        <v>14550</v>
      </c>
      <c r="J462" s="61"/>
      <c r="K462" s="16" t="s">
        <v>300</v>
      </c>
      <c r="L462" s="22"/>
      <c r="M462" s="5"/>
    </row>
    <row r="463" spans="1:13" ht="20.25" customHeight="1">
      <c r="A463" s="146"/>
      <c r="B463" s="172" t="s">
        <v>110</v>
      </c>
      <c r="C463" s="172"/>
      <c r="D463" s="172"/>
      <c r="E463" s="172"/>
      <c r="F463" s="172"/>
      <c r="G463" s="172"/>
      <c r="H463" s="172"/>
      <c r="I463" s="61">
        <f>I457+I458+I459+I461+I462</f>
        <v>107545</v>
      </c>
      <c r="J463" s="61"/>
      <c r="K463" s="16">
        <f>I463</f>
        <v>107545</v>
      </c>
      <c r="L463" s="22"/>
      <c r="M463" s="5"/>
    </row>
    <row r="464" spans="1:15" ht="18.75">
      <c r="A464" s="62">
        <v>2220</v>
      </c>
      <c r="B464" s="172" t="s">
        <v>294</v>
      </c>
      <c r="C464" s="172"/>
      <c r="D464" s="172"/>
      <c r="E464" s="172"/>
      <c r="F464" s="172"/>
      <c r="G464" s="172"/>
      <c r="H464" s="172"/>
      <c r="I464" s="172"/>
      <c r="J464" s="172"/>
      <c r="K464" s="34">
        <f>I469</f>
        <v>168200</v>
      </c>
      <c r="L464" s="5"/>
      <c r="M464" s="5"/>
      <c r="O464" s="2"/>
    </row>
    <row r="465" spans="1:13" ht="18.75">
      <c r="A465" s="219"/>
      <c r="B465" s="150" t="s">
        <v>541</v>
      </c>
      <c r="C465" s="164"/>
      <c r="D465" s="164"/>
      <c r="E465" s="164"/>
      <c r="F465" s="164"/>
      <c r="G465" s="164"/>
      <c r="H465" s="164"/>
      <c r="I465" s="195"/>
      <c r="J465" s="195"/>
      <c r="K465" s="21"/>
      <c r="L465" s="5"/>
      <c r="M465" s="5"/>
    </row>
    <row r="466" spans="1:13" ht="18.75">
      <c r="A466" s="220"/>
      <c r="B466" s="131" t="s">
        <v>188</v>
      </c>
      <c r="C466" s="131"/>
      <c r="D466" s="131"/>
      <c r="E466" s="131"/>
      <c r="F466" s="131"/>
      <c r="G466" s="131"/>
      <c r="H466" s="131"/>
      <c r="I466" s="195"/>
      <c r="J466" s="195"/>
      <c r="K466" s="21"/>
      <c r="L466" s="5"/>
      <c r="M466" s="5"/>
    </row>
    <row r="467" spans="1:13" ht="18.75">
      <c r="A467" s="220"/>
      <c r="B467" s="131" t="s">
        <v>540</v>
      </c>
      <c r="C467" s="131"/>
      <c r="D467" s="131"/>
      <c r="E467" s="131"/>
      <c r="F467" s="131"/>
      <c r="G467" s="131"/>
      <c r="H467" s="131"/>
      <c r="I467" s="195"/>
      <c r="J467" s="195"/>
      <c r="K467" s="21"/>
      <c r="L467" s="5"/>
      <c r="M467" s="5"/>
    </row>
    <row r="468" spans="1:13" ht="18.75">
      <c r="A468" s="220"/>
      <c r="B468" s="131" t="s">
        <v>542</v>
      </c>
      <c r="C468" s="131"/>
      <c r="D468" s="131"/>
      <c r="E468" s="131"/>
      <c r="F468" s="131"/>
      <c r="G468" s="131"/>
      <c r="H468" s="131"/>
      <c r="I468" s="195"/>
      <c r="J468" s="195"/>
      <c r="K468" s="21"/>
      <c r="L468" s="5"/>
      <c r="M468" s="5"/>
    </row>
    <row r="469" spans="1:13" ht="18.75">
      <c r="A469" s="221"/>
      <c r="B469" s="194" t="s">
        <v>152</v>
      </c>
      <c r="C469" s="194"/>
      <c r="D469" s="194"/>
      <c r="E469" s="194"/>
      <c r="F469" s="194"/>
      <c r="G469" s="194"/>
      <c r="H469" s="194"/>
      <c r="I469" s="195">
        <v>168200</v>
      </c>
      <c r="J469" s="195"/>
      <c r="K469" s="16"/>
      <c r="L469" s="5"/>
      <c r="M469" s="17"/>
    </row>
    <row r="470" spans="1:15" ht="19.5" customHeight="1">
      <c r="A470" s="222">
        <v>2240</v>
      </c>
      <c r="B470" s="171" t="s">
        <v>1</v>
      </c>
      <c r="C470" s="171"/>
      <c r="D470" s="171"/>
      <c r="E470" s="171"/>
      <c r="F470" s="171"/>
      <c r="G470" s="171"/>
      <c r="H470" s="171"/>
      <c r="I470" s="223">
        <f>I471+I487+I491+I492+I493+I496+I509+I510+I513+I514+I515+I516+I517+I518+I519+I536+I537+I538+I539+I558+I559+I560+I565+I566+I567</f>
        <v>6458281</v>
      </c>
      <c r="J470" s="224"/>
      <c r="K470" s="34">
        <f>I470</f>
        <v>6458281</v>
      </c>
      <c r="L470" s="5"/>
      <c r="M470" s="5"/>
      <c r="O470" s="2"/>
    </row>
    <row r="471" spans="1:13" ht="18.75" customHeight="1">
      <c r="A471" s="222"/>
      <c r="B471" s="172" t="s">
        <v>104</v>
      </c>
      <c r="C471" s="172"/>
      <c r="D471" s="172"/>
      <c r="E471" s="172"/>
      <c r="F471" s="172"/>
      <c r="G471" s="172"/>
      <c r="H471" s="172"/>
      <c r="I471" s="225">
        <f>I475+I479+I481+I482+I483+I484+I485+I486</f>
        <v>1612700</v>
      </c>
      <c r="J471" s="225"/>
      <c r="K471" s="21">
        <f>I471</f>
        <v>1612700</v>
      </c>
      <c r="L471" s="5"/>
      <c r="M471" s="25"/>
    </row>
    <row r="472" spans="1:13" ht="18.75">
      <c r="A472" s="222"/>
      <c r="B472" s="131" t="s">
        <v>184</v>
      </c>
      <c r="C472" s="131"/>
      <c r="D472" s="131"/>
      <c r="E472" s="131"/>
      <c r="F472" s="131"/>
      <c r="G472" s="131"/>
      <c r="H472" s="131"/>
      <c r="I472" s="183"/>
      <c r="J472" s="183"/>
      <c r="K472" s="21"/>
      <c r="L472" s="5"/>
      <c r="M472" s="5"/>
    </row>
    <row r="473" spans="1:13" ht="18.75" hidden="1">
      <c r="A473" s="222"/>
      <c r="B473" s="131"/>
      <c r="C473" s="131"/>
      <c r="D473" s="131"/>
      <c r="E473" s="131"/>
      <c r="F473" s="131"/>
      <c r="G473" s="131"/>
      <c r="H473" s="131"/>
      <c r="I473" s="226">
        <v>0</v>
      </c>
      <c r="J473" s="226"/>
      <c r="K473" s="21" t="s">
        <v>300</v>
      </c>
      <c r="L473" s="5"/>
      <c r="M473" s="5"/>
    </row>
    <row r="474" spans="1:13" ht="18.75" hidden="1">
      <c r="A474" s="222"/>
      <c r="B474" s="131"/>
      <c r="C474" s="131"/>
      <c r="D474" s="131"/>
      <c r="E474" s="131"/>
      <c r="F474" s="131"/>
      <c r="G474" s="131"/>
      <c r="H474" s="131"/>
      <c r="I474" s="226">
        <v>0</v>
      </c>
      <c r="J474" s="226"/>
      <c r="K474" s="21" t="s">
        <v>300</v>
      </c>
      <c r="L474" s="5"/>
      <c r="M474" s="5"/>
    </row>
    <row r="475" spans="1:13" ht="18.75">
      <c r="A475" s="222"/>
      <c r="B475" s="131" t="s">
        <v>547</v>
      </c>
      <c r="C475" s="131"/>
      <c r="D475" s="131"/>
      <c r="E475" s="131"/>
      <c r="F475" s="131"/>
      <c r="G475" s="131"/>
      <c r="H475" s="131"/>
      <c r="I475" s="227">
        <v>45600</v>
      </c>
      <c r="J475" s="227"/>
      <c r="K475" s="21" t="s">
        <v>300</v>
      </c>
      <c r="L475" s="5"/>
      <c r="M475" s="5"/>
    </row>
    <row r="476" spans="1:13" ht="18.75">
      <c r="A476" s="222"/>
      <c r="B476" s="131" t="s">
        <v>185</v>
      </c>
      <c r="C476" s="131"/>
      <c r="D476" s="131"/>
      <c r="E476" s="131"/>
      <c r="F476" s="131"/>
      <c r="G476" s="131"/>
      <c r="H476" s="131"/>
      <c r="I476" s="183"/>
      <c r="J476" s="183"/>
      <c r="K476" s="21"/>
      <c r="L476" s="5"/>
      <c r="M476" s="5"/>
    </row>
    <row r="477" spans="1:13" ht="18.75" hidden="1">
      <c r="A477" s="222"/>
      <c r="B477" s="131"/>
      <c r="C477" s="131"/>
      <c r="D477" s="131"/>
      <c r="E477" s="131"/>
      <c r="F477" s="131"/>
      <c r="G477" s="131"/>
      <c r="H477" s="131"/>
      <c r="I477" s="226"/>
      <c r="J477" s="226"/>
      <c r="K477" s="21" t="s">
        <v>300</v>
      </c>
      <c r="L477" s="5"/>
      <c r="M477" s="5"/>
    </row>
    <row r="478" spans="1:13" ht="18.75">
      <c r="A478" s="222"/>
      <c r="B478" s="131" t="s">
        <v>549</v>
      </c>
      <c r="C478" s="131"/>
      <c r="D478" s="131"/>
      <c r="E478" s="131"/>
      <c r="F478" s="131"/>
      <c r="G478" s="131"/>
      <c r="H478" s="131"/>
      <c r="I478" s="183"/>
      <c r="J478" s="183"/>
      <c r="K478" s="21"/>
      <c r="L478" s="5"/>
      <c r="M478" s="5"/>
    </row>
    <row r="479" spans="1:13" ht="18.75">
      <c r="A479" s="222"/>
      <c r="B479" s="131" t="s">
        <v>186</v>
      </c>
      <c r="C479" s="131"/>
      <c r="D479" s="131"/>
      <c r="E479" s="131"/>
      <c r="F479" s="131"/>
      <c r="G479" s="131"/>
      <c r="H479" s="131"/>
      <c r="I479" s="183">
        <v>7500</v>
      </c>
      <c r="J479" s="183"/>
      <c r="K479" s="21"/>
      <c r="L479" s="27"/>
      <c r="M479" s="5"/>
    </row>
    <row r="480" spans="1:13" ht="18.75">
      <c r="A480" s="222"/>
      <c r="B480" s="228" t="s">
        <v>187</v>
      </c>
      <c r="C480" s="228"/>
      <c r="D480" s="228"/>
      <c r="E480" s="228"/>
      <c r="F480" s="228"/>
      <c r="G480" s="228"/>
      <c r="H480" s="228"/>
      <c r="I480" s="183"/>
      <c r="J480" s="183"/>
      <c r="K480" s="21"/>
      <c r="L480" s="5"/>
      <c r="M480" s="5"/>
    </row>
    <row r="481" spans="1:13" ht="18.75">
      <c r="A481" s="222"/>
      <c r="B481" s="228" t="s">
        <v>45</v>
      </c>
      <c r="C481" s="228"/>
      <c r="D481" s="228"/>
      <c r="E481" s="228"/>
      <c r="F481" s="228"/>
      <c r="G481" s="228"/>
      <c r="H481" s="228"/>
      <c r="I481" s="227">
        <v>14400</v>
      </c>
      <c r="J481" s="227"/>
      <c r="K481" s="21" t="s">
        <v>300</v>
      </c>
      <c r="L481" s="5"/>
      <c r="M481" s="5"/>
    </row>
    <row r="482" spans="1:13" ht="18.75">
      <c r="A482" s="222"/>
      <c r="B482" s="228" t="s">
        <v>550</v>
      </c>
      <c r="C482" s="228"/>
      <c r="D482" s="228"/>
      <c r="E482" s="228"/>
      <c r="F482" s="228"/>
      <c r="G482" s="228"/>
      <c r="H482" s="228"/>
      <c r="I482" s="183">
        <v>2850</v>
      </c>
      <c r="J482" s="183"/>
      <c r="K482" s="21" t="s">
        <v>300</v>
      </c>
      <c r="L482" s="5"/>
      <c r="M482" s="5"/>
    </row>
    <row r="483" spans="1:13" ht="31.5" customHeight="1">
      <c r="A483" s="222"/>
      <c r="B483" s="228" t="s">
        <v>551</v>
      </c>
      <c r="C483" s="228"/>
      <c r="D483" s="228"/>
      <c r="E483" s="228"/>
      <c r="F483" s="228"/>
      <c r="G483" s="228"/>
      <c r="H483" s="228"/>
      <c r="I483" s="183">
        <v>57000</v>
      </c>
      <c r="J483" s="183"/>
      <c r="K483" s="21" t="s">
        <v>300</v>
      </c>
      <c r="L483" s="5"/>
      <c r="M483" s="5"/>
    </row>
    <row r="484" spans="1:13" ht="18" customHeight="1">
      <c r="A484" s="222"/>
      <c r="B484" s="228" t="s">
        <v>312</v>
      </c>
      <c r="C484" s="228"/>
      <c r="D484" s="228"/>
      <c r="E484" s="228"/>
      <c r="F484" s="228"/>
      <c r="G484" s="228"/>
      <c r="H484" s="228"/>
      <c r="I484" s="227">
        <v>1408350</v>
      </c>
      <c r="J484" s="227"/>
      <c r="K484" s="21" t="s">
        <v>300</v>
      </c>
      <c r="L484" s="5"/>
      <c r="M484" s="5"/>
    </row>
    <row r="485" spans="1:13" ht="18.75">
      <c r="A485" s="222"/>
      <c r="B485" s="229" t="s">
        <v>46</v>
      </c>
      <c r="C485" s="230"/>
      <c r="D485" s="230"/>
      <c r="E485" s="230"/>
      <c r="F485" s="230"/>
      <c r="G485" s="230"/>
      <c r="H485" s="231"/>
      <c r="I485" s="113">
        <v>20000</v>
      </c>
      <c r="J485" s="102"/>
      <c r="K485" s="21" t="s">
        <v>300</v>
      </c>
      <c r="L485" s="5"/>
      <c r="M485" s="5"/>
    </row>
    <row r="486" spans="1:13" ht="18.75">
      <c r="A486" s="222"/>
      <c r="B486" s="228" t="s">
        <v>552</v>
      </c>
      <c r="C486" s="228"/>
      <c r="D486" s="228"/>
      <c r="E486" s="228"/>
      <c r="F486" s="228"/>
      <c r="G486" s="228"/>
      <c r="H486" s="228"/>
      <c r="I486" s="227">
        <v>57000</v>
      </c>
      <c r="J486" s="227"/>
      <c r="K486" s="21" t="s">
        <v>300</v>
      </c>
      <c r="L486" s="5"/>
      <c r="M486" s="5"/>
    </row>
    <row r="487" spans="1:13" ht="18.75">
      <c r="A487" s="222"/>
      <c r="B487" s="172" t="s">
        <v>159</v>
      </c>
      <c r="C487" s="172"/>
      <c r="D487" s="172"/>
      <c r="E487" s="172"/>
      <c r="F487" s="172"/>
      <c r="G487" s="172"/>
      <c r="H487" s="172"/>
      <c r="I487" s="112">
        <f>I488+I489</f>
        <v>70000</v>
      </c>
      <c r="J487" s="6"/>
      <c r="K487" s="21" t="s">
        <v>300</v>
      </c>
      <c r="L487" s="5"/>
      <c r="M487" s="5"/>
    </row>
    <row r="488" spans="1:13" ht="18.75">
      <c r="A488" s="222"/>
      <c r="B488" s="232" t="s">
        <v>319</v>
      </c>
      <c r="C488" s="233"/>
      <c r="D488" s="233"/>
      <c r="E488" s="233"/>
      <c r="F488" s="233"/>
      <c r="G488" s="233"/>
      <c r="H488" s="234"/>
      <c r="I488" s="185">
        <v>25000</v>
      </c>
      <c r="J488" s="185"/>
      <c r="K488" s="21" t="s">
        <v>300</v>
      </c>
      <c r="L488" s="5"/>
      <c r="M488" s="18"/>
    </row>
    <row r="489" spans="1:13" ht="18.75">
      <c r="A489" s="222"/>
      <c r="B489" s="235" t="s">
        <v>320</v>
      </c>
      <c r="C489" s="236"/>
      <c r="D489" s="236"/>
      <c r="E489" s="236"/>
      <c r="F489" s="236"/>
      <c r="G489" s="236"/>
      <c r="H489" s="237"/>
      <c r="I489" s="7">
        <v>45000</v>
      </c>
      <c r="J489" s="7"/>
      <c r="K489" s="21" t="s">
        <v>300</v>
      </c>
      <c r="L489" s="5"/>
      <c r="M489" s="18"/>
    </row>
    <row r="490" spans="1:13" ht="18.75">
      <c r="A490" s="222"/>
      <c r="B490" s="238" t="s">
        <v>160</v>
      </c>
      <c r="C490" s="238"/>
      <c r="D490" s="238"/>
      <c r="E490" s="238"/>
      <c r="F490" s="238"/>
      <c r="G490" s="238"/>
      <c r="H490" s="238"/>
      <c r="I490" s="7"/>
      <c r="J490" s="7"/>
      <c r="K490" s="21" t="s">
        <v>300</v>
      </c>
      <c r="L490" s="5"/>
      <c r="M490" s="5"/>
    </row>
    <row r="491" spans="1:13" ht="18.75" customHeight="1">
      <c r="A491" s="222"/>
      <c r="B491" s="239" t="s">
        <v>103</v>
      </c>
      <c r="C491" s="240"/>
      <c r="D491" s="240"/>
      <c r="E491" s="240"/>
      <c r="F491" s="240"/>
      <c r="G491" s="240"/>
      <c r="H491" s="241"/>
      <c r="I491" s="242">
        <v>40000</v>
      </c>
      <c r="J491" s="242"/>
      <c r="K491" s="21" t="s">
        <v>300</v>
      </c>
      <c r="L491" s="27"/>
      <c r="M491" s="5"/>
    </row>
    <row r="492" spans="1:13" ht="18.75">
      <c r="A492" s="222"/>
      <c r="B492" s="238" t="s">
        <v>321</v>
      </c>
      <c r="C492" s="238"/>
      <c r="D492" s="238"/>
      <c r="E492" s="238"/>
      <c r="F492" s="238"/>
      <c r="G492" s="238"/>
      <c r="H492" s="238"/>
      <c r="I492" s="242">
        <v>20000</v>
      </c>
      <c r="J492" s="242"/>
      <c r="K492" s="21" t="s">
        <v>300</v>
      </c>
      <c r="L492" s="5"/>
      <c r="M492" s="24"/>
    </row>
    <row r="493" spans="1:13" ht="18.75">
      <c r="A493" s="222"/>
      <c r="B493" s="238" t="s">
        <v>161</v>
      </c>
      <c r="C493" s="238"/>
      <c r="D493" s="238"/>
      <c r="E493" s="238"/>
      <c r="F493" s="238"/>
      <c r="G493" s="238"/>
      <c r="H493" s="238"/>
      <c r="I493" s="225">
        <f>I495</f>
        <v>0</v>
      </c>
      <c r="J493" s="225"/>
      <c r="K493" s="21" t="s">
        <v>300</v>
      </c>
      <c r="L493" s="5"/>
      <c r="M493" s="5"/>
    </row>
    <row r="494" spans="1:13" ht="18.75">
      <c r="A494" s="222"/>
      <c r="B494" s="238" t="s">
        <v>280</v>
      </c>
      <c r="C494" s="238"/>
      <c r="D494" s="238"/>
      <c r="E494" s="238"/>
      <c r="F494" s="238"/>
      <c r="G494" s="238"/>
      <c r="H494" s="238"/>
      <c r="I494" s="183"/>
      <c r="J494" s="183"/>
      <c r="K494" s="21" t="s">
        <v>300</v>
      </c>
      <c r="L494" s="5"/>
      <c r="M494" s="5"/>
    </row>
    <row r="495" spans="1:13" ht="18.75">
      <c r="A495" s="222"/>
      <c r="B495" s="239" t="s">
        <v>310</v>
      </c>
      <c r="C495" s="240"/>
      <c r="D495" s="240"/>
      <c r="E495" s="240"/>
      <c r="F495" s="240"/>
      <c r="G495" s="240"/>
      <c r="H495" s="241"/>
      <c r="I495" s="243"/>
      <c r="J495" s="243"/>
      <c r="K495" s="21" t="s">
        <v>300</v>
      </c>
      <c r="L495" s="5"/>
      <c r="M495" s="24"/>
    </row>
    <row r="496" spans="1:13" ht="18.75">
      <c r="A496" s="222"/>
      <c r="B496" s="238" t="s">
        <v>158</v>
      </c>
      <c r="C496" s="238"/>
      <c r="D496" s="238"/>
      <c r="E496" s="238"/>
      <c r="F496" s="238"/>
      <c r="G496" s="238"/>
      <c r="H496" s="238"/>
      <c r="I496" s="112">
        <f>I497+I507+I508</f>
        <v>2509300</v>
      </c>
      <c r="J496" s="6"/>
      <c r="K496" s="21" t="s">
        <v>300</v>
      </c>
      <c r="L496" s="5"/>
      <c r="M496" s="24"/>
    </row>
    <row r="497" spans="1:13" ht="18.75">
      <c r="A497" s="222"/>
      <c r="B497" s="172" t="s">
        <v>311</v>
      </c>
      <c r="C497" s="172"/>
      <c r="D497" s="172"/>
      <c r="E497" s="172"/>
      <c r="F497" s="172"/>
      <c r="G497" s="172"/>
      <c r="H497" s="172"/>
      <c r="I497" s="185">
        <f>I498+I499+I500+I501+I502+I503+I504+I505+I506</f>
        <v>390200</v>
      </c>
      <c r="J497" s="185"/>
      <c r="K497" s="21" t="s">
        <v>300</v>
      </c>
      <c r="L497" s="5"/>
      <c r="M497" s="24"/>
    </row>
    <row r="498" spans="1:13" ht="18.75">
      <c r="A498" s="222"/>
      <c r="B498" s="244" t="s">
        <v>53</v>
      </c>
      <c r="C498" s="245"/>
      <c r="D498" s="245"/>
      <c r="E498" s="245"/>
      <c r="F498" s="245"/>
      <c r="G498" s="245"/>
      <c r="H498" s="246"/>
      <c r="I498" s="6">
        <v>25000</v>
      </c>
      <c r="J498" s="6"/>
      <c r="K498" s="21" t="s">
        <v>300</v>
      </c>
      <c r="L498" s="5"/>
      <c r="M498" s="5"/>
    </row>
    <row r="499" spans="1:13" ht="18.75">
      <c r="A499" s="222"/>
      <c r="B499" s="247" t="s">
        <v>54</v>
      </c>
      <c r="C499" s="247"/>
      <c r="D499" s="247"/>
      <c r="E499" s="247"/>
      <c r="F499" s="247"/>
      <c r="G499" s="247"/>
      <c r="H499" s="247"/>
      <c r="I499" s="183">
        <v>21000</v>
      </c>
      <c r="J499" s="183"/>
      <c r="K499" s="21" t="s">
        <v>300</v>
      </c>
      <c r="L499" s="5"/>
      <c r="M499" s="5"/>
    </row>
    <row r="500" spans="1:13" ht="18.75">
      <c r="A500" s="222"/>
      <c r="B500" s="247" t="s">
        <v>57</v>
      </c>
      <c r="C500" s="247"/>
      <c r="D500" s="247"/>
      <c r="E500" s="247"/>
      <c r="F500" s="247"/>
      <c r="G500" s="247"/>
      <c r="H500" s="247"/>
      <c r="I500" s="183">
        <v>103700</v>
      </c>
      <c r="J500" s="183"/>
      <c r="K500" s="21" t="s">
        <v>300</v>
      </c>
      <c r="L500" s="5"/>
      <c r="M500" s="5"/>
    </row>
    <row r="501" spans="1:13" ht="18.75" hidden="1">
      <c r="A501" s="222"/>
      <c r="B501" s="244"/>
      <c r="C501" s="245"/>
      <c r="D501" s="245"/>
      <c r="E501" s="245"/>
      <c r="F501" s="245"/>
      <c r="G501" s="245"/>
      <c r="H501" s="246"/>
      <c r="I501" s="6"/>
      <c r="J501" s="6"/>
      <c r="K501" s="21" t="s">
        <v>300</v>
      </c>
      <c r="L501" s="5"/>
      <c r="M501" s="5"/>
    </row>
    <row r="502" spans="1:13" ht="18.75">
      <c r="A502" s="222"/>
      <c r="B502" s="247" t="s">
        <v>58</v>
      </c>
      <c r="C502" s="247"/>
      <c r="D502" s="247"/>
      <c r="E502" s="247"/>
      <c r="F502" s="247"/>
      <c r="G502" s="247"/>
      <c r="H502" s="247"/>
      <c r="I502" s="183">
        <v>13500</v>
      </c>
      <c r="J502" s="183"/>
      <c r="K502" s="21" t="s">
        <v>300</v>
      </c>
      <c r="L502" s="5"/>
      <c r="M502" s="5"/>
    </row>
    <row r="503" spans="1:13" ht="18" customHeight="1">
      <c r="A503" s="222"/>
      <c r="B503" s="244" t="s">
        <v>554</v>
      </c>
      <c r="C503" s="245"/>
      <c r="D503" s="245"/>
      <c r="E503" s="245"/>
      <c r="F503" s="245"/>
      <c r="G503" s="245"/>
      <c r="H503" s="246"/>
      <c r="I503" s="6">
        <v>180000</v>
      </c>
      <c r="J503" s="6"/>
      <c r="K503" s="21" t="s">
        <v>300</v>
      </c>
      <c r="L503" s="5"/>
      <c r="M503" s="5"/>
    </row>
    <row r="504" spans="1:13" ht="18.75" hidden="1">
      <c r="A504" s="222"/>
      <c r="B504" s="244"/>
      <c r="C504" s="245"/>
      <c r="D504" s="245"/>
      <c r="E504" s="245"/>
      <c r="F504" s="245"/>
      <c r="G504" s="245"/>
      <c r="H504" s="246"/>
      <c r="I504" s="6"/>
      <c r="J504" s="6"/>
      <c r="K504" s="21" t="s">
        <v>300</v>
      </c>
      <c r="L504" s="5"/>
      <c r="M504" s="5"/>
    </row>
    <row r="505" spans="1:13" ht="18" customHeight="1">
      <c r="A505" s="222"/>
      <c r="B505" s="244" t="s">
        <v>59</v>
      </c>
      <c r="C505" s="245"/>
      <c r="D505" s="245"/>
      <c r="E505" s="245"/>
      <c r="F505" s="245"/>
      <c r="G505" s="245"/>
      <c r="H505" s="246"/>
      <c r="I505" s="6">
        <v>32000</v>
      </c>
      <c r="J505" s="6"/>
      <c r="K505" s="21" t="s">
        <v>300</v>
      </c>
      <c r="L505" s="5"/>
      <c r="M505" s="5"/>
    </row>
    <row r="506" spans="1:13" ht="35.25" customHeight="1">
      <c r="A506" s="222"/>
      <c r="B506" s="244" t="s">
        <v>555</v>
      </c>
      <c r="C506" s="245"/>
      <c r="D506" s="245"/>
      <c r="E506" s="245"/>
      <c r="F506" s="245"/>
      <c r="G506" s="245"/>
      <c r="H506" s="246"/>
      <c r="I506" s="6">
        <v>15000</v>
      </c>
      <c r="J506" s="6"/>
      <c r="K506" s="21" t="s">
        <v>300</v>
      </c>
      <c r="L506" s="5"/>
      <c r="M506" s="5"/>
    </row>
    <row r="507" spans="1:15" s="37" customFormat="1" ht="18.75">
      <c r="A507" s="222"/>
      <c r="B507" s="248" t="s">
        <v>322</v>
      </c>
      <c r="C507" s="249"/>
      <c r="D507" s="249"/>
      <c r="E507" s="249"/>
      <c r="F507" s="249"/>
      <c r="G507" s="249"/>
      <c r="H507" s="250"/>
      <c r="I507" s="101">
        <v>1670000</v>
      </c>
      <c r="J507" s="56"/>
      <c r="K507" s="21"/>
      <c r="L507" s="73"/>
      <c r="M507" s="20"/>
      <c r="N507"/>
      <c r="O507"/>
    </row>
    <row r="508" spans="1:13" ht="32.25" customHeight="1">
      <c r="A508" s="222"/>
      <c r="B508" s="251" t="s">
        <v>581</v>
      </c>
      <c r="C508" s="252"/>
      <c r="D508" s="252"/>
      <c r="E508" s="252"/>
      <c r="F508" s="252"/>
      <c r="G508" s="252"/>
      <c r="H508" s="253"/>
      <c r="I508" s="6">
        <v>449100</v>
      </c>
      <c r="J508" s="6"/>
      <c r="K508" s="16"/>
      <c r="L508" s="5"/>
      <c r="M508" s="5"/>
    </row>
    <row r="509" spans="1:13" ht="18.75">
      <c r="A509" s="222"/>
      <c r="B509" s="238" t="s">
        <v>162</v>
      </c>
      <c r="C509" s="238"/>
      <c r="D509" s="238"/>
      <c r="E509" s="238"/>
      <c r="F509" s="238"/>
      <c r="G509" s="238"/>
      <c r="H509" s="238"/>
      <c r="I509" s="112">
        <v>40000</v>
      </c>
      <c r="J509" s="6"/>
      <c r="K509" s="16"/>
      <c r="L509" s="5"/>
      <c r="M509" s="5"/>
    </row>
    <row r="510" spans="1:13" ht="18.75">
      <c r="A510" s="222"/>
      <c r="B510" s="254" t="s">
        <v>157</v>
      </c>
      <c r="C510" s="254"/>
      <c r="D510" s="254"/>
      <c r="E510" s="254"/>
      <c r="F510" s="254"/>
      <c r="G510" s="254"/>
      <c r="H510" s="254"/>
      <c r="I510" s="242">
        <f>I511+I512</f>
        <v>103860</v>
      </c>
      <c r="J510" s="242"/>
      <c r="K510" s="21"/>
      <c r="L510" s="5"/>
      <c r="M510" s="5"/>
    </row>
    <row r="511" spans="1:13" ht="18.75">
      <c r="A511" s="222"/>
      <c r="B511" s="255" t="s">
        <v>553</v>
      </c>
      <c r="C511" s="255"/>
      <c r="D511" s="255"/>
      <c r="E511" s="255"/>
      <c r="F511" s="255"/>
      <c r="G511" s="255"/>
      <c r="H511" s="255"/>
      <c r="I511" s="256">
        <v>28860</v>
      </c>
      <c r="J511" s="256"/>
      <c r="K511" s="16"/>
      <c r="L511" s="5"/>
      <c r="M511" s="28"/>
    </row>
    <row r="512" spans="1:13" ht="18.75">
      <c r="A512" s="222"/>
      <c r="B512" s="255" t="s">
        <v>566</v>
      </c>
      <c r="C512" s="255"/>
      <c r="D512" s="255"/>
      <c r="E512" s="255"/>
      <c r="F512" s="255"/>
      <c r="G512" s="255"/>
      <c r="H512" s="255"/>
      <c r="I512" s="183">
        <v>75000</v>
      </c>
      <c r="J512" s="183"/>
      <c r="K512" s="21"/>
      <c r="L512" s="5"/>
      <c r="M512" s="5"/>
    </row>
    <row r="513" spans="1:13" ht="18.75">
      <c r="A513" s="222"/>
      <c r="B513" s="255" t="s">
        <v>567</v>
      </c>
      <c r="C513" s="255"/>
      <c r="D513" s="255"/>
      <c r="E513" s="255"/>
      <c r="F513" s="255"/>
      <c r="G513" s="255"/>
      <c r="H513" s="255"/>
      <c r="I513" s="226">
        <v>105000</v>
      </c>
      <c r="J513" s="226"/>
      <c r="K513" s="21"/>
      <c r="L513" s="5"/>
      <c r="M513" s="5"/>
    </row>
    <row r="514" spans="1:13" ht="18.75">
      <c r="A514" s="222"/>
      <c r="B514" s="238" t="s">
        <v>154</v>
      </c>
      <c r="C514" s="238"/>
      <c r="D514" s="238"/>
      <c r="E514" s="238"/>
      <c r="F514" s="238"/>
      <c r="G514" s="238"/>
      <c r="H514" s="238"/>
      <c r="I514" s="226">
        <v>82360</v>
      </c>
      <c r="J514" s="226"/>
      <c r="K514" s="21"/>
      <c r="L514" s="5"/>
      <c r="M514" s="24"/>
    </row>
    <row r="515" spans="1:13" ht="18.75">
      <c r="A515" s="222"/>
      <c r="B515" s="257" t="s">
        <v>155</v>
      </c>
      <c r="C515" s="257"/>
      <c r="D515" s="257"/>
      <c r="E515" s="257"/>
      <c r="F515" s="257"/>
      <c r="G515" s="257"/>
      <c r="H515" s="257"/>
      <c r="I515" s="226">
        <v>90000</v>
      </c>
      <c r="J515" s="226"/>
      <c r="K515" s="21"/>
      <c r="L515" s="5"/>
      <c r="M515" s="24"/>
    </row>
    <row r="516" spans="1:13" ht="18.75">
      <c r="A516" s="222"/>
      <c r="B516" s="238" t="s">
        <v>156</v>
      </c>
      <c r="C516" s="238"/>
      <c r="D516" s="238"/>
      <c r="E516" s="238"/>
      <c r="F516" s="238"/>
      <c r="G516" s="238"/>
      <c r="H516" s="238"/>
      <c r="I516" s="226">
        <v>39500</v>
      </c>
      <c r="J516" s="226"/>
      <c r="K516" s="21"/>
      <c r="L516" s="5"/>
      <c r="M516" s="5"/>
    </row>
    <row r="517" spans="1:13" ht="18.75">
      <c r="A517" s="222"/>
      <c r="B517" s="257" t="s">
        <v>568</v>
      </c>
      <c r="C517" s="257"/>
      <c r="D517" s="257"/>
      <c r="E517" s="257"/>
      <c r="F517" s="257"/>
      <c r="G517" s="257"/>
      <c r="H517" s="257"/>
      <c r="I517" s="226">
        <v>84000</v>
      </c>
      <c r="J517" s="226"/>
      <c r="K517" s="21"/>
      <c r="L517" s="5"/>
      <c r="M517" s="24"/>
    </row>
    <row r="518" spans="1:13" ht="18.75">
      <c r="A518" s="222"/>
      <c r="B518" s="258" t="s">
        <v>569</v>
      </c>
      <c r="C518" s="258"/>
      <c r="D518" s="258"/>
      <c r="E518" s="258"/>
      <c r="F518" s="258"/>
      <c r="G518" s="258"/>
      <c r="H518" s="258"/>
      <c r="I518" s="114">
        <v>30000</v>
      </c>
      <c r="J518" s="115"/>
      <c r="K518" s="79"/>
      <c r="L518" s="5"/>
      <c r="M518" s="24"/>
    </row>
    <row r="519" spans="1:13" ht="18.75">
      <c r="A519" s="222"/>
      <c r="B519" s="238" t="s">
        <v>164</v>
      </c>
      <c r="C519" s="238"/>
      <c r="D519" s="238"/>
      <c r="E519" s="238"/>
      <c r="F519" s="238"/>
      <c r="G519" s="238"/>
      <c r="H519" s="238"/>
      <c r="I519" s="259">
        <f>I521+I522+I523+I524+I525+I526+I527+I528+I529+I530+I531+I532+I533+I534+I535</f>
        <v>393627</v>
      </c>
      <c r="J519" s="260"/>
      <c r="K519" s="263"/>
      <c r="L519" s="5"/>
      <c r="M519" s="24"/>
    </row>
    <row r="520" spans="1:13" ht="18.75" customHeight="1">
      <c r="A520" s="222"/>
      <c r="B520" s="238" t="s">
        <v>189</v>
      </c>
      <c r="C520" s="238"/>
      <c r="D520" s="238"/>
      <c r="E520" s="238"/>
      <c r="F520" s="238"/>
      <c r="G520" s="238"/>
      <c r="H520" s="238"/>
      <c r="I520" s="261"/>
      <c r="J520" s="262"/>
      <c r="K520" s="264"/>
      <c r="L520" s="5"/>
      <c r="M520" s="266"/>
    </row>
    <row r="521" spans="1:13" ht="18.75" customHeight="1">
      <c r="A521" s="222"/>
      <c r="B521" s="228" t="s">
        <v>556</v>
      </c>
      <c r="C521" s="228"/>
      <c r="D521" s="228"/>
      <c r="E521" s="228"/>
      <c r="F521" s="228"/>
      <c r="G521" s="228"/>
      <c r="H521" s="228"/>
      <c r="I521" s="227">
        <v>7200</v>
      </c>
      <c r="J521" s="227"/>
      <c r="K521" s="265"/>
      <c r="L521" s="5"/>
      <c r="M521" s="267"/>
    </row>
    <row r="522" spans="1:15" s="66" customFormat="1" ht="18.75">
      <c r="A522" s="222"/>
      <c r="B522" s="228" t="s">
        <v>557</v>
      </c>
      <c r="C522" s="228"/>
      <c r="D522" s="228"/>
      <c r="E522" s="228"/>
      <c r="F522" s="228"/>
      <c r="G522" s="228"/>
      <c r="H522" s="228"/>
      <c r="I522" s="227">
        <v>38400</v>
      </c>
      <c r="J522" s="227"/>
      <c r="K522" s="16" t="s">
        <v>300</v>
      </c>
      <c r="L522" s="13"/>
      <c r="M522" s="13"/>
      <c r="N522"/>
      <c r="O522"/>
    </row>
    <row r="523" spans="1:15" s="66" customFormat="1" ht="18.75">
      <c r="A523" s="222"/>
      <c r="B523" s="229" t="s">
        <v>558</v>
      </c>
      <c r="C523" s="230"/>
      <c r="D523" s="230"/>
      <c r="E523" s="230"/>
      <c r="F523" s="230"/>
      <c r="G523" s="230"/>
      <c r="H523" s="231"/>
      <c r="I523" s="227">
        <v>5000</v>
      </c>
      <c r="J523" s="227"/>
      <c r="K523" s="16" t="s">
        <v>300</v>
      </c>
      <c r="L523" s="13"/>
      <c r="M523" s="13"/>
      <c r="N523"/>
      <c r="O523"/>
    </row>
    <row r="524" spans="1:15" s="66" customFormat="1" ht="18.75">
      <c r="A524" s="222"/>
      <c r="B524" s="228" t="s">
        <v>559</v>
      </c>
      <c r="C524" s="228"/>
      <c r="D524" s="228"/>
      <c r="E524" s="228"/>
      <c r="F524" s="228"/>
      <c r="G524" s="228"/>
      <c r="H524" s="228"/>
      <c r="I524" s="113">
        <v>13020</v>
      </c>
      <c r="J524" s="113"/>
      <c r="K524" s="16" t="s">
        <v>300</v>
      </c>
      <c r="L524" s="13"/>
      <c r="M524" s="13"/>
      <c r="N524"/>
      <c r="O524"/>
    </row>
    <row r="525" spans="1:15" s="66" customFormat="1" ht="17.25" customHeight="1">
      <c r="A525" s="222"/>
      <c r="B525" s="228" t="s">
        <v>52</v>
      </c>
      <c r="C525" s="228"/>
      <c r="D525" s="228"/>
      <c r="E525" s="228"/>
      <c r="F525" s="228"/>
      <c r="G525" s="228"/>
      <c r="H525" s="228"/>
      <c r="I525" s="227">
        <v>10440</v>
      </c>
      <c r="J525" s="227"/>
      <c r="K525" s="16"/>
      <c r="L525" s="13"/>
      <c r="M525" s="13"/>
      <c r="N525"/>
      <c r="O525"/>
    </row>
    <row r="526" spans="1:15" s="66" customFormat="1" ht="19.5" customHeight="1">
      <c r="A526" s="222"/>
      <c r="B526" s="228" t="s">
        <v>560</v>
      </c>
      <c r="C526" s="228"/>
      <c r="D526" s="228"/>
      <c r="E526" s="228"/>
      <c r="F526" s="228"/>
      <c r="G526" s="228"/>
      <c r="H526" s="228"/>
      <c r="I526" s="227">
        <v>6710</v>
      </c>
      <c r="J526" s="227"/>
      <c r="K526" s="16" t="s">
        <v>300</v>
      </c>
      <c r="L526" s="13"/>
      <c r="M526" s="13"/>
      <c r="N526"/>
      <c r="O526"/>
    </row>
    <row r="527" spans="1:15" s="66" customFormat="1" ht="18.75" customHeight="1">
      <c r="A527" s="222"/>
      <c r="B527" s="228" t="s">
        <v>561</v>
      </c>
      <c r="C527" s="228"/>
      <c r="D527" s="228"/>
      <c r="E527" s="228"/>
      <c r="F527" s="228"/>
      <c r="G527" s="228"/>
      <c r="H527" s="228"/>
      <c r="I527" s="268">
        <v>43792</v>
      </c>
      <c r="J527" s="268"/>
      <c r="K527" s="16" t="s">
        <v>298</v>
      </c>
      <c r="L527" s="13"/>
      <c r="M527" s="13"/>
      <c r="N527"/>
      <c r="O527"/>
    </row>
    <row r="528" spans="1:15" s="66" customFormat="1" ht="20.25" customHeight="1">
      <c r="A528" s="222"/>
      <c r="B528" s="228" t="s">
        <v>323</v>
      </c>
      <c r="C528" s="228"/>
      <c r="D528" s="228"/>
      <c r="E528" s="228"/>
      <c r="F528" s="228"/>
      <c r="G528" s="228"/>
      <c r="H528" s="228"/>
      <c r="I528" s="268">
        <v>26400</v>
      </c>
      <c r="J528" s="268"/>
      <c r="K528" s="16" t="s">
        <v>300</v>
      </c>
      <c r="L528" s="13"/>
      <c r="M528" s="13"/>
      <c r="N528"/>
      <c r="O528"/>
    </row>
    <row r="529" spans="1:15" s="66" customFormat="1" ht="18.75">
      <c r="A529" s="222"/>
      <c r="B529" s="228" t="s">
        <v>562</v>
      </c>
      <c r="C529" s="228"/>
      <c r="D529" s="228"/>
      <c r="E529" s="228"/>
      <c r="F529" s="228"/>
      <c r="G529" s="228"/>
      <c r="H529" s="228"/>
      <c r="I529" s="227">
        <v>82500</v>
      </c>
      <c r="J529" s="227"/>
      <c r="K529" s="16" t="s">
        <v>300</v>
      </c>
      <c r="L529" s="13"/>
      <c r="M529" s="13"/>
      <c r="N529"/>
      <c r="O529"/>
    </row>
    <row r="530" spans="1:15" s="66" customFormat="1" ht="18.75">
      <c r="A530" s="222"/>
      <c r="B530" s="228" t="s">
        <v>324</v>
      </c>
      <c r="C530" s="228"/>
      <c r="D530" s="228"/>
      <c r="E530" s="228"/>
      <c r="F530" s="228"/>
      <c r="G530" s="228"/>
      <c r="H530" s="228"/>
      <c r="I530" s="227">
        <v>6025</v>
      </c>
      <c r="J530" s="227"/>
      <c r="K530" s="16" t="s">
        <v>300</v>
      </c>
      <c r="L530" s="13"/>
      <c r="M530" s="13"/>
      <c r="N530"/>
      <c r="O530"/>
    </row>
    <row r="531" spans="1:15" s="66" customFormat="1" ht="18.75">
      <c r="A531" s="222"/>
      <c r="B531" s="228" t="s">
        <v>325</v>
      </c>
      <c r="C531" s="228"/>
      <c r="D531" s="228"/>
      <c r="E531" s="228"/>
      <c r="F531" s="228"/>
      <c r="G531" s="228"/>
      <c r="H531" s="228"/>
      <c r="I531" s="227">
        <v>76000</v>
      </c>
      <c r="J531" s="227"/>
      <c r="K531" s="16" t="s">
        <v>298</v>
      </c>
      <c r="L531" s="13"/>
      <c r="M531" s="13"/>
      <c r="N531"/>
      <c r="O531"/>
    </row>
    <row r="532" spans="1:15" s="66" customFormat="1" ht="20.25" customHeight="1">
      <c r="A532" s="222"/>
      <c r="B532" s="228" t="s">
        <v>326</v>
      </c>
      <c r="C532" s="228"/>
      <c r="D532" s="228"/>
      <c r="E532" s="228"/>
      <c r="F532" s="228"/>
      <c r="G532" s="228"/>
      <c r="H532" s="228"/>
      <c r="I532" s="227">
        <v>31540</v>
      </c>
      <c r="J532" s="227"/>
      <c r="K532" s="16" t="s">
        <v>300</v>
      </c>
      <c r="L532" s="13"/>
      <c r="M532" s="13"/>
      <c r="N532"/>
      <c r="O532"/>
    </row>
    <row r="533" spans="1:15" s="66" customFormat="1" ht="20.25" customHeight="1">
      <c r="A533" s="222"/>
      <c r="B533" s="228" t="s">
        <v>327</v>
      </c>
      <c r="C533" s="228"/>
      <c r="D533" s="228"/>
      <c r="E533" s="228"/>
      <c r="F533" s="228"/>
      <c r="G533" s="228"/>
      <c r="H533" s="228"/>
      <c r="I533" s="227">
        <v>41700</v>
      </c>
      <c r="J533" s="227"/>
      <c r="K533" s="16" t="s">
        <v>300</v>
      </c>
      <c r="L533" s="13"/>
      <c r="M533" s="13"/>
      <c r="N533"/>
      <c r="O533"/>
    </row>
    <row r="534" spans="1:15" s="66" customFormat="1" ht="20.25" customHeight="1">
      <c r="A534" s="222"/>
      <c r="B534" s="229" t="s">
        <v>563</v>
      </c>
      <c r="C534" s="230"/>
      <c r="D534" s="230"/>
      <c r="E534" s="230"/>
      <c r="F534" s="230"/>
      <c r="G534" s="230"/>
      <c r="H534" s="231"/>
      <c r="I534" s="227">
        <v>1400</v>
      </c>
      <c r="J534" s="227"/>
      <c r="K534" s="16" t="s">
        <v>300</v>
      </c>
      <c r="L534" s="13"/>
      <c r="M534" s="13"/>
      <c r="N534"/>
      <c r="O534"/>
    </row>
    <row r="535" spans="1:15" s="66" customFormat="1" ht="19.5" customHeight="1">
      <c r="A535" s="222"/>
      <c r="B535" s="228" t="s">
        <v>564</v>
      </c>
      <c r="C535" s="228"/>
      <c r="D535" s="228"/>
      <c r="E535" s="228"/>
      <c r="F535" s="228"/>
      <c r="G535" s="228"/>
      <c r="H535" s="228"/>
      <c r="I535" s="113">
        <v>3500</v>
      </c>
      <c r="J535" s="113"/>
      <c r="K535" s="16" t="s">
        <v>300</v>
      </c>
      <c r="L535" s="13"/>
      <c r="M535" s="13"/>
      <c r="N535"/>
      <c r="O535"/>
    </row>
    <row r="536" spans="1:15" s="66" customFormat="1" ht="18.75">
      <c r="A536" s="222"/>
      <c r="B536" s="238" t="s">
        <v>565</v>
      </c>
      <c r="C536" s="238"/>
      <c r="D536" s="238"/>
      <c r="E536" s="238"/>
      <c r="F536" s="238"/>
      <c r="G536" s="238"/>
      <c r="H536" s="238"/>
      <c r="I536" s="226">
        <v>93000</v>
      </c>
      <c r="J536" s="226"/>
      <c r="K536" s="16"/>
      <c r="L536" s="13"/>
      <c r="M536" s="13"/>
      <c r="N536"/>
      <c r="O536"/>
    </row>
    <row r="537" spans="1:13" ht="18.75">
      <c r="A537" s="222"/>
      <c r="B537" s="238" t="s">
        <v>97</v>
      </c>
      <c r="C537" s="238"/>
      <c r="D537" s="238"/>
      <c r="E537" s="238"/>
      <c r="F537" s="238"/>
      <c r="G537" s="238"/>
      <c r="H537" s="238"/>
      <c r="I537" s="226">
        <v>138000</v>
      </c>
      <c r="J537" s="226"/>
      <c r="K537" s="21"/>
      <c r="L537" s="5"/>
      <c r="M537" s="25"/>
    </row>
    <row r="538" spans="1:13" ht="18.75">
      <c r="A538" s="222"/>
      <c r="B538" s="238" t="s">
        <v>98</v>
      </c>
      <c r="C538" s="238"/>
      <c r="D538" s="238"/>
      <c r="E538" s="238"/>
      <c r="F538" s="238"/>
      <c r="G538" s="238"/>
      <c r="H538" s="238"/>
      <c r="I538" s="226">
        <v>69000</v>
      </c>
      <c r="J538" s="226"/>
      <c r="K538" s="21"/>
      <c r="L538" s="5"/>
      <c r="M538" s="25"/>
    </row>
    <row r="539" spans="1:13" ht="18" customHeight="1">
      <c r="A539" s="222"/>
      <c r="B539" s="269" t="s">
        <v>318</v>
      </c>
      <c r="C539" s="270"/>
      <c r="D539" s="270"/>
      <c r="E539" s="270"/>
      <c r="F539" s="270"/>
      <c r="G539" s="270"/>
      <c r="H539" s="181"/>
      <c r="I539" s="226">
        <f>I540+I544+I552</f>
        <v>831404</v>
      </c>
      <c r="J539" s="226"/>
      <c r="K539" s="21"/>
      <c r="L539" s="5"/>
      <c r="M539" s="25"/>
    </row>
    <row r="540" spans="1:13" ht="16.5" customHeight="1">
      <c r="A540" s="222"/>
      <c r="B540" s="271" t="s">
        <v>295</v>
      </c>
      <c r="C540" s="272"/>
      <c r="D540" s="272"/>
      <c r="E540" s="272"/>
      <c r="F540" s="272"/>
      <c r="G540" s="272"/>
      <c r="H540" s="273"/>
      <c r="I540" s="113">
        <f>I541+I542+I543</f>
        <v>0</v>
      </c>
      <c r="J540" s="6"/>
      <c r="K540" s="16"/>
      <c r="L540" s="5"/>
      <c r="M540" s="25"/>
    </row>
    <row r="541" spans="1:13" ht="23.25" customHeight="1">
      <c r="A541" s="222"/>
      <c r="B541" s="274" t="s">
        <v>575</v>
      </c>
      <c r="C541" s="275"/>
      <c r="D541" s="275"/>
      <c r="E541" s="275"/>
      <c r="F541" s="275"/>
      <c r="G541" s="275"/>
      <c r="H541" s="276"/>
      <c r="I541" s="98">
        <v>0</v>
      </c>
      <c r="K541" s="21"/>
      <c r="L541" s="5"/>
      <c r="M541" s="5"/>
    </row>
    <row r="542" spans="1:13" ht="18.75" customHeight="1">
      <c r="A542" s="222"/>
      <c r="B542" s="277" t="s">
        <v>49</v>
      </c>
      <c r="C542" s="278"/>
      <c r="D542" s="278"/>
      <c r="E542" s="278"/>
      <c r="F542" s="278"/>
      <c r="G542" s="278"/>
      <c r="H542" s="279"/>
      <c r="I542" s="113">
        <v>0</v>
      </c>
      <c r="J542" s="6"/>
      <c r="K542" s="21"/>
      <c r="L542" s="5"/>
      <c r="M542" s="25"/>
    </row>
    <row r="543" spans="1:13" ht="18.75">
      <c r="A543" s="222"/>
      <c r="B543" s="280" t="s">
        <v>63</v>
      </c>
      <c r="C543" s="281"/>
      <c r="D543" s="281"/>
      <c r="E543" s="281"/>
      <c r="F543" s="281"/>
      <c r="G543" s="281"/>
      <c r="H543" s="282"/>
      <c r="I543" s="113">
        <v>0</v>
      </c>
      <c r="J543" s="6"/>
      <c r="K543" s="21"/>
      <c r="L543" s="5"/>
      <c r="M543" s="25"/>
    </row>
    <row r="544" spans="1:13" ht="18.75">
      <c r="A544" s="222"/>
      <c r="B544" s="283" t="s">
        <v>296</v>
      </c>
      <c r="C544" s="284"/>
      <c r="D544" s="284"/>
      <c r="E544" s="284"/>
      <c r="F544" s="284"/>
      <c r="G544" s="284"/>
      <c r="H544" s="285"/>
      <c r="I544" s="113">
        <f>I545+I547+I548+I549+I550+I551</f>
        <v>408000</v>
      </c>
      <c r="J544" s="6"/>
      <c r="K544" s="21"/>
      <c r="L544" s="5"/>
      <c r="M544" s="25"/>
    </row>
    <row r="545" spans="1:13" ht="18.75">
      <c r="A545" s="222"/>
      <c r="B545" s="280" t="s">
        <v>646</v>
      </c>
      <c r="C545" s="281"/>
      <c r="D545" s="281"/>
      <c r="E545" s="281"/>
      <c r="F545" s="281"/>
      <c r="G545" s="281"/>
      <c r="H545" s="282"/>
      <c r="I545" s="113">
        <v>0</v>
      </c>
      <c r="J545" s="6"/>
      <c r="K545" s="21"/>
      <c r="L545" s="5"/>
      <c r="M545" s="25"/>
    </row>
    <row r="546" spans="1:13" ht="18.75" hidden="1">
      <c r="A546" s="222"/>
      <c r="B546" s="280"/>
      <c r="C546" s="281"/>
      <c r="D546" s="281"/>
      <c r="E546" s="281"/>
      <c r="F546" s="281"/>
      <c r="G546" s="281"/>
      <c r="H546" s="282"/>
      <c r="I546" s="113"/>
      <c r="J546" s="6"/>
      <c r="K546" s="21"/>
      <c r="L546" s="5"/>
      <c r="M546" s="25"/>
    </row>
    <row r="547" spans="1:13" ht="18.75">
      <c r="A547" s="222"/>
      <c r="B547" s="280" t="s">
        <v>574</v>
      </c>
      <c r="C547" s="281"/>
      <c r="D547" s="281"/>
      <c r="E547" s="281"/>
      <c r="F547" s="281"/>
      <c r="G547" s="281"/>
      <c r="H547" s="282"/>
      <c r="I547" s="113">
        <v>5000</v>
      </c>
      <c r="J547" s="6"/>
      <c r="K547" s="21"/>
      <c r="L547" s="5"/>
      <c r="M547" s="25"/>
    </row>
    <row r="548" spans="1:13" ht="18.75">
      <c r="A548" s="222"/>
      <c r="B548" s="280" t="s">
        <v>48</v>
      </c>
      <c r="C548" s="281"/>
      <c r="D548" s="281"/>
      <c r="E548" s="281"/>
      <c r="F548" s="281"/>
      <c r="G548" s="281"/>
      <c r="H548" s="282"/>
      <c r="I548" s="113">
        <v>3000</v>
      </c>
      <c r="J548" s="6"/>
      <c r="K548" s="21"/>
      <c r="L548" s="5"/>
      <c r="M548" s="25"/>
    </row>
    <row r="549" spans="1:13" ht="48.75" customHeight="1">
      <c r="A549" s="222"/>
      <c r="B549" s="280" t="s">
        <v>572</v>
      </c>
      <c r="C549" s="281"/>
      <c r="D549" s="281"/>
      <c r="E549" s="281"/>
      <c r="F549" s="281"/>
      <c r="G549" s="281"/>
      <c r="H549" s="282"/>
      <c r="I549" s="113">
        <v>400000</v>
      </c>
      <c r="J549" s="6"/>
      <c r="K549" s="21"/>
      <c r="L549" s="5"/>
      <c r="M549" s="25"/>
    </row>
    <row r="550" spans="1:13" ht="30" customHeight="1">
      <c r="A550" s="222"/>
      <c r="B550" s="280" t="s">
        <v>578</v>
      </c>
      <c r="C550" s="281"/>
      <c r="D550" s="281"/>
      <c r="E550" s="281"/>
      <c r="F550" s="281"/>
      <c r="G550" s="281"/>
      <c r="H550" s="282"/>
      <c r="I550" s="113">
        <v>0</v>
      </c>
      <c r="J550" s="6"/>
      <c r="K550" s="21"/>
      <c r="L550" s="5"/>
      <c r="M550" s="25"/>
    </row>
    <row r="551" spans="1:13" ht="18.75" customHeight="1">
      <c r="A551" s="222"/>
      <c r="B551" s="280" t="s">
        <v>573</v>
      </c>
      <c r="C551" s="281"/>
      <c r="D551" s="281"/>
      <c r="E551" s="281"/>
      <c r="F551" s="281"/>
      <c r="G551" s="281"/>
      <c r="H551" s="282"/>
      <c r="I551" s="113">
        <v>0</v>
      </c>
      <c r="J551" s="6"/>
      <c r="K551" s="21"/>
      <c r="L551" s="5"/>
      <c r="M551" s="25"/>
    </row>
    <row r="552" spans="1:13" ht="18.75">
      <c r="A552" s="222"/>
      <c r="B552" s="283" t="s">
        <v>297</v>
      </c>
      <c r="C552" s="284"/>
      <c r="D552" s="284"/>
      <c r="E552" s="284"/>
      <c r="F552" s="284"/>
      <c r="G552" s="284"/>
      <c r="H552" s="285"/>
      <c r="I552" s="113">
        <f>I553+I554+I555+I556</f>
        <v>423404</v>
      </c>
      <c r="J552" s="6"/>
      <c r="K552" s="21"/>
      <c r="L552" s="5"/>
      <c r="M552" s="25"/>
    </row>
    <row r="553" spans="1:13" ht="18.75">
      <c r="A553" s="222"/>
      <c r="B553" s="280" t="s">
        <v>576</v>
      </c>
      <c r="C553" s="281"/>
      <c r="D553" s="281"/>
      <c r="E553" s="281"/>
      <c r="F553" s="281"/>
      <c r="G553" s="281"/>
      <c r="H553" s="282"/>
      <c r="I553" s="113">
        <v>358360</v>
      </c>
      <c r="J553" s="6"/>
      <c r="K553" s="21"/>
      <c r="L553" s="5"/>
      <c r="M553" s="25"/>
    </row>
    <row r="554" spans="1:13" ht="9.75" customHeight="1" hidden="1">
      <c r="A554" s="222"/>
      <c r="B554" s="280"/>
      <c r="C554" s="281"/>
      <c r="D554" s="281"/>
      <c r="E554" s="281"/>
      <c r="F554" s="281"/>
      <c r="G554" s="281"/>
      <c r="H554" s="282"/>
      <c r="I554" s="113"/>
      <c r="J554" s="6"/>
      <c r="K554" s="21"/>
      <c r="L554" s="5"/>
      <c r="M554" s="25"/>
    </row>
    <row r="555" spans="1:13" ht="18.75">
      <c r="A555" s="222"/>
      <c r="B555" s="280" t="s">
        <v>47</v>
      </c>
      <c r="C555" s="281"/>
      <c r="D555" s="281"/>
      <c r="E555" s="281"/>
      <c r="F555" s="281"/>
      <c r="G555" s="281"/>
      <c r="H555" s="282"/>
      <c r="I555" s="113">
        <v>43500</v>
      </c>
      <c r="J555" s="6"/>
      <c r="K555" s="21"/>
      <c r="L555" s="5"/>
      <c r="M555" s="25"/>
    </row>
    <row r="556" spans="1:13" ht="18.75">
      <c r="A556" s="222"/>
      <c r="B556" s="280" t="s">
        <v>577</v>
      </c>
      <c r="C556" s="281"/>
      <c r="D556" s="281"/>
      <c r="E556" s="281"/>
      <c r="F556" s="281"/>
      <c r="G556" s="281"/>
      <c r="H556" s="282"/>
      <c r="I556" s="6">
        <v>21544</v>
      </c>
      <c r="J556" s="6"/>
      <c r="K556" s="21"/>
      <c r="L556" s="5"/>
      <c r="M556" s="25"/>
    </row>
    <row r="557" spans="1:13" ht="18.75" customHeight="1" hidden="1">
      <c r="A557" s="222"/>
      <c r="B557" s="280"/>
      <c r="C557" s="281"/>
      <c r="D557" s="281"/>
      <c r="E557" s="281"/>
      <c r="F557" s="281"/>
      <c r="G557" s="281"/>
      <c r="H557" s="282"/>
      <c r="I557" s="6"/>
      <c r="J557" s="6"/>
      <c r="K557" s="21">
        <f>I557</f>
        <v>0</v>
      </c>
      <c r="L557" s="5"/>
      <c r="M557" s="25"/>
    </row>
    <row r="558" spans="1:13" ht="18.75">
      <c r="A558" s="222"/>
      <c r="B558" s="283" t="s">
        <v>64</v>
      </c>
      <c r="C558" s="284"/>
      <c r="D558" s="284"/>
      <c r="E558" s="284"/>
      <c r="F558" s="284"/>
      <c r="G558" s="284"/>
      <c r="H558" s="285"/>
      <c r="I558" s="112">
        <v>35000</v>
      </c>
      <c r="J558" s="6"/>
      <c r="K558" s="21"/>
      <c r="L558" s="5"/>
      <c r="M558" s="25"/>
    </row>
    <row r="559" spans="1:13" ht="18.75" customHeight="1">
      <c r="A559" s="222"/>
      <c r="B559" s="283" t="s">
        <v>65</v>
      </c>
      <c r="C559" s="281"/>
      <c r="D559" s="281"/>
      <c r="E559" s="281"/>
      <c r="F559" s="281"/>
      <c r="G559" s="281"/>
      <c r="H559" s="282"/>
      <c r="I559" s="76">
        <v>10000</v>
      </c>
      <c r="J559" s="6"/>
      <c r="K559" s="21"/>
      <c r="L559" s="5"/>
      <c r="M559" s="25"/>
    </row>
    <row r="560" spans="1:13" ht="18.75">
      <c r="A560" s="222"/>
      <c r="B560" s="283" t="s">
        <v>66</v>
      </c>
      <c r="C560" s="284"/>
      <c r="D560" s="284"/>
      <c r="E560" s="284"/>
      <c r="F560" s="284"/>
      <c r="G560" s="284"/>
      <c r="H560" s="285"/>
      <c r="I560" s="112">
        <f>I561+I562+I563+I564</f>
        <v>14030</v>
      </c>
      <c r="J560" s="6"/>
      <c r="K560" s="21"/>
      <c r="L560" s="5"/>
      <c r="M560" s="25"/>
    </row>
    <row r="561" spans="1:13" ht="18.75">
      <c r="A561" s="222"/>
      <c r="B561" s="280" t="s">
        <v>51</v>
      </c>
      <c r="C561" s="281"/>
      <c r="D561" s="281"/>
      <c r="E561" s="281"/>
      <c r="F561" s="281"/>
      <c r="G561" s="281"/>
      <c r="H561" s="282"/>
      <c r="I561" s="113">
        <v>1530</v>
      </c>
      <c r="J561" s="6"/>
      <c r="K561" s="21"/>
      <c r="L561" s="5"/>
      <c r="M561" s="25"/>
    </row>
    <row r="562" spans="1:13" ht="18.75" customHeight="1">
      <c r="A562" s="222"/>
      <c r="B562" s="280" t="s">
        <v>580</v>
      </c>
      <c r="C562" s="281"/>
      <c r="D562" s="281"/>
      <c r="E562" s="281"/>
      <c r="F562" s="281"/>
      <c r="G562" s="281"/>
      <c r="H562" s="282"/>
      <c r="I562" s="113">
        <v>12500</v>
      </c>
      <c r="J562" s="6"/>
      <c r="K562" s="21"/>
      <c r="L562" s="5"/>
      <c r="M562" s="25"/>
    </row>
    <row r="563" spans="1:13" ht="18.75">
      <c r="A563" s="222"/>
      <c r="B563" s="280" t="s">
        <v>0</v>
      </c>
      <c r="C563" s="281"/>
      <c r="D563" s="281"/>
      <c r="E563" s="281"/>
      <c r="F563" s="281"/>
      <c r="G563" s="281"/>
      <c r="H563" s="282"/>
      <c r="I563" s="113">
        <v>0</v>
      </c>
      <c r="J563" s="6"/>
      <c r="K563" s="21"/>
      <c r="L563" s="5"/>
      <c r="M563" s="25"/>
    </row>
    <row r="564" spans="1:13" ht="18.75">
      <c r="A564" s="222"/>
      <c r="B564" s="280" t="s">
        <v>96</v>
      </c>
      <c r="C564" s="281"/>
      <c r="D564" s="281"/>
      <c r="E564" s="281"/>
      <c r="F564" s="281"/>
      <c r="G564" s="281"/>
      <c r="H564" s="282"/>
      <c r="I564" s="113">
        <v>0</v>
      </c>
      <c r="J564" s="6"/>
      <c r="K564" s="21"/>
      <c r="L564" s="5"/>
      <c r="M564" s="25"/>
    </row>
    <row r="565" spans="1:13" ht="17.25" customHeight="1">
      <c r="A565" s="222"/>
      <c r="B565" s="283" t="s">
        <v>579</v>
      </c>
      <c r="C565" s="284"/>
      <c r="D565" s="284"/>
      <c r="E565" s="284"/>
      <c r="F565" s="284"/>
      <c r="G565" s="284"/>
      <c r="H565" s="285"/>
      <c r="I565" s="76">
        <v>15000</v>
      </c>
      <c r="J565" s="6"/>
      <c r="K565" s="21"/>
      <c r="L565" s="5"/>
      <c r="M565" s="25"/>
    </row>
    <row r="566" spans="1:13" ht="15" customHeight="1">
      <c r="A566" s="222"/>
      <c r="B566" s="283" t="s">
        <v>67</v>
      </c>
      <c r="C566" s="284"/>
      <c r="D566" s="284"/>
      <c r="E566" s="284"/>
      <c r="F566" s="284"/>
      <c r="G566" s="284"/>
      <c r="H566" s="285"/>
      <c r="I566" s="76">
        <v>7500</v>
      </c>
      <c r="J566" s="6"/>
      <c r="K566" s="21"/>
      <c r="L566" s="5"/>
      <c r="M566" s="25"/>
    </row>
    <row r="567" spans="1:13" ht="15" customHeight="1">
      <c r="A567" s="222"/>
      <c r="B567" s="283" t="s">
        <v>68</v>
      </c>
      <c r="C567" s="284"/>
      <c r="D567" s="284"/>
      <c r="E567" s="284"/>
      <c r="F567" s="284"/>
      <c r="G567" s="284"/>
      <c r="H567" s="285"/>
      <c r="I567" s="76">
        <v>25000</v>
      </c>
      <c r="J567" s="6"/>
      <c r="K567" s="21"/>
      <c r="L567" s="5"/>
      <c r="M567" s="25"/>
    </row>
    <row r="568" spans="1:13" ht="18.75" customHeight="1">
      <c r="A568" s="222"/>
      <c r="B568" s="286" t="s">
        <v>153</v>
      </c>
      <c r="C568" s="286"/>
      <c r="D568" s="286"/>
      <c r="E568" s="286"/>
      <c r="F568" s="286"/>
      <c r="G568" s="286"/>
      <c r="H568" s="286"/>
      <c r="I568" s="6">
        <f>I567+I566+I565+I560+I559+I558+I539+I538+I537+I536+I519+I518+I517+I516+I515+I514+I513+I510+I509+I496+I493+I492+I491+I487+I471</f>
        <v>6458281</v>
      </c>
      <c r="J568" s="6"/>
      <c r="K568" s="21">
        <f>I567+I566+I565+I560+I559+I558+I539+I538+I537+I536+I519+I518+I517+I516+I515+I514+I513+I510+I509+I496+I493+I492+I491+I487+I471</f>
        <v>6458281</v>
      </c>
      <c r="L568" s="5"/>
      <c r="M568" s="25"/>
    </row>
    <row r="569" spans="1:15" ht="18.75" customHeight="1">
      <c r="A569" s="23">
        <v>2250</v>
      </c>
      <c r="B569" s="287" t="s">
        <v>2</v>
      </c>
      <c r="C569" s="287"/>
      <c r="D569" s="287"/>
      <c r="E569" s="287"/>
      <c r="F569" s="287"/>
      <c r="G569" s="287"/>
      <c r="H569" s="287"/>
      <c r="I569" s="6">
        <v>165000</v>
      </c>
      <c r="J569" s="6"/>
      <c r="K569" s="21"/>
      <c r="L569" s="5"/>
      <c r="M569" s="25"/>
      <c r="O569" s="2"/>
    </row>
    <row r="570" spans="1:13" ht="18.75">
      <c r="A570" s="74">
        <v>2270</v>
      </c>
      <c r="B570" s="254" t="s">
        <v>3</v>
      </c>
      <c r="C570" s="254"/>
      <c r="D570" s="254"/>
      <c r="E570" s="254"/>
      <c r="F570" s="254"/>
      <c r="G570" s="254"/>
      <c r="H570" s="254"/>
      <c r="I570" s="288">
        <f>I571+I586+I591+I594+I595</f>
        <v>17176727</v>
      </c>
      <c r="J570" s="288"/>
      <c r="K570" s="21">
        <f>I570</f>
        <v>17176727</v>
      </c>
      <c r="L570" s="5"/>
      <c r="M570" s="25"/>
    </row>
    <row r="571" spans="1:13" ht="33" customHeight="1">
      <c r="A571" s="289">
        <v>2271</v>
      </c>
      <c r="B571" s="254" t="s">
        <v>4</v>
      </c>
      <c r="C571" s="254"/>
      <c r="D571" s="254"/>
      <c r="E571" s="254"/>
      <c r="F571" s="254"/>
      <c r="G571" s="254"/>
      <c r="H571" s="254"/>
      <c r="I571" s="292">
        <f>I572+I573+I574+I575+I576+I577+I578+I579+I580+I581+I582+I583+I584</f>
        <v>6027822.999999999</v>
      </c>
      <c r="J571" s="292"/>
      <c r="K571" s="70"/>
      <c r="L571" s="5"/>
      <c r="M571" s="30"/>
    </row>
    <row r="572" spans="1:13" ht="18.75" customHeight="1">
      <c r="A572" s="290"/>
      <c r="B572" s="255" t="s">
        <v>582</v>
      </c>
      <c r="C572" s="255"/>
      <c r="D572" s="255"/>
      <c r="E572" s="255"/>
      <c r="F572" s="255"/>
      <c r="G572" s="255"/>
      <c r="H572" s="255"/>
      <c r="I572" s="293">
        <v>563132.32</v>
      </c>
      <c r="J572" s="293"/>
      <c r="K572" s="16"/>
      <c r="L572" s="5"/>
      <c r="M572" s="5"/>
    </row>
    <row r="573" spans="1:13" ht="18.75">
      <c r="A573" s="290"/>
      <c r="B573" s="255" t="s">
        <v>583</v>
      </c>
      <c r="C573" s="255"/>
      <c r="D573" s="255"/>
      <c r="E573" s="255"/>
      <c r="F573" s="255"/>
      <c r="G573" s="255"/>
      <c r="H573" s="255"/>
      <c r="I573" s="294">
        <v>688116.8</v>
      </c>
      <c r="J573" s="294"/>
      <c r="K573" s="16"/>
      <c r="L573" s="5"/>
      <c r="M573" s="5"/>
    </row>
    <row r="574" spans="1:13" ht="18.75">
      <c r="A574" s="290"/>
      <c r="B574" s="255" t="s">
        <v>584</v>
      </c>
      <c r="C574" s="255"/>
      <c r="D574" s="255"/>
      <c r="E574" s="255"/>
      <c r="F574" s="255"/>
      <c r="G574" s="255"/>
      <c r="H574" s="255"/>
      <c r="I574" s="294">
        <v>464829.92</v>
      </c>
      <c r="J574" s="294"/>
      <c r="K574" s="16"/>
      <c r="L574" s="5"/>
      <c r="M574" s="5"/>
    </row>
    <row r="575" spans="1:13" ht="18.75">
      <c r="A575" s="290"/>
      <c r="B575" s="255" t="s">
        <v>585</v>
      </c>
      <c r="C575" s="255"/>
      <c r="D575" s="255"/>
      <c r="E575" s="255"/>
      <c r="F575" s="255"/>
      <c r="G575" s="255"/>
      <c r="H575" s="255"/>
      <c r="I575" s="294">
        <v>542067.52</v>
      </c>
      <c r="J575" s="294"/>
      <c r="K575" s="16"/>
      <c r="L575" s="5"/>
      <c r="M575" s="5"/>
    </row>
    <row r="576" spans="1:13" ht="18.75">
      <c r="A576" s="290"/>
      <c r="B576" s="295" t="s">
        <v>586</v>
      </c>
      <c r="C576" s="296"/>
      <c r="D576" s="296"/>
      <c r="E576" s="296"/>
      <c r="F576" s="296"/>
      <c r="G576" s="296"/>
      <c r="H576" s="297"/>
      <c r="I576" s="298">
        <v>353677.54</v>
      </c>
      <c r="J576" s="298"/>
      <c r="K576" s="16"/>
      <c r="L576" s="5"/>
      <c r="M576" s="5"/>
    </row>
    <row r="577" spans="1:13" ht="18.75">
      <c r="A577" s="290"/>
      <c r="B577" s="255" t="s">
        <v>587</v>
      </c>
      <c r="C577" s="255"/>
      <c r="D577" s="255"/>
      <c r="E577" s="255"/>
      <c r="F577" s="255"/>
      <c r="G577" s="255"/>
      <c r="H577" s="255"/>
      <c r="I577" s="294">
        <v>433934.15</v>
      </c>
      <c r="J577" s="294"/>
      <c r="K577" s="16"/>
      <c r="L577" s="5"/>
      <c r="M577" s="5"/>
    </row>
    <row r="578" spans="1:13" ht="18.75">
      <c r="A578" s="290"/>
      <c r="B578" s="232" t="s">
        <v>588</v>
      </c>
      <c r="C578" s="233"/>
      <c r="D578" s="233"/>
      <c r="E578" s="233"/>
      <c r="F578" s="233"/>
      <c r="G578" s="233"/>
      <c r="H578" s="234"/>
      <c r="I578" s="75">
        <v>598240.32</v>
      </c>
      <c r="J578" s="75"/>
      <c r="K578" s="16"/>
      <c r="L578" s="5"/>
      <c r="M578" s="5"/>
    </row>
    <row r="579" spans="1:13" ht="18.75">
      <c r="A579" s="290"/>
      <c r="B579" s="255" t="s">
        <v>589</v>
      </c>
      <c r="C579" s="255"/>
      <c r="D579" s="255"/>
      <c r="E579" s="255"/>
      <c r="F579" s="255"/>
      <c r="G579" s="255"/>
      <c r="H579" s="255"/>
      <c r="I579" s="75">
        <v>570153.94</v>
      </c>
      <c r="J579" s="75"/>
      <c r="K579" s="16"/>
      <c r="L579" s="5"/>
      <c r="M579" s="5"/>
    </row>
    <row r="580" spans="1:13" ht="18.75">
      <c r="A580" s="290"/>
      <c r="B580" s="232" t="s">
        <v>590</v>
      </c>
      <c r="C580" s="233"/>
      <c r="D580" s="233"/>
      <c r="E580" s="233"/>
      <c r="F580" s="233"/>
      <c r="G580" s="233"/>
      <c r="H580" s="234"/>
      <c r="I580" s="75">
        <v>599644.64</v>
      </c>
      <c r="J580" s="75"/>
      <c r="K580" s="16"/>
      <c r="L580" s="5"/>
      <c r="M580" s="5"/>
    </row>
    <row r="581" spans="1:13" ht="18.75" hidden="1">
      <c r="A581" s="290"/>
      <c r="B581" s="232"/>
      <c r="C581" s="233"/>
      <c r="D581" s="233"/>
      <c r="E581" s="233"/>
      <c r="F581" s="233"/>
      <c r="G581" s="233"/>
      <c r="H581" s="234"/>
      <c r="I581" s="75"/>
      <c r="J581" s="75"/>
      <c r="K581" s="16"/>
      <c r="L581" s="5"/>
      <c r="M581" s="5"/>
    </row>
    <row r="582" spans="1:13" ht="18.75">
      <c r="A582" s="290"/>
      <c r="B582" s="255" t="s">
        <v>591</v>
      </c>
      <c r="C582" s="255"/>
      <c r="D582" s="255"/>
      <c r="E582" s="255"/>
      <c r="F582" s="255"/>
      <c r="G582" s="255"/>
      <c r="H582" s="255"/>
      <c r="I582" s="294">
        <v>249258.01</v>
      </c>
      <c r="J582" s="294"/>
      <c r="K582" s="16"/>
      <c r="L582" s="5"/>
      <c r="M582" s="5"/>
    </row>
    <row r="583" spans="1:13" ht="18.75" hidden="1">
      <c r="A583" s="290"/>
      <c r="B583" s="255"/>
      <c r="C583" s="255"/>
      <c r="D583" s="255"/>
      <c r="E583" s="255"/>
      <c r="F583" s="255"/>
      <c r="G583" s="255"/>
      <c r="H583" s="255"/>
      <c r="I583" s="294"/>
      <c r="J583" s="294"/>
      <c r="K583" s="16"/>
      <c r="L583" s="5"/>
      <c r="M583" s="5"/>
    </row>
    <row r="584" spans="1:13" ht="19.5" customHeight="1">
      <c r="A584" s="290"/>
      <c r="B584" s="232" t="s">
        <v>592</v>
      </c>
      <c r="C584" s="233"/>
      <c r="D584" s="233"/>
      <c r="E584" s="233"/>
      <c r="F584" s="233"/>
      <c r="G584" s="233"/>
      <c r="H584" s="234"/>
      <c r="I584" s="294">
        <v>964767.84</v>
      </c>
      <c r="J584" s="294"/>
      <c r="K584" s="16"/>
      <c r="L584" s="5"/>
      <c r="M584" s="5"/>
    </row>
    <row r="585" spans="1:13" ht="18.75">
      <c r="A585" s="291"/>
      <c r="B585" s="286" t="s">
        <v>190</v>
      </c>
      <c r="C585" s="286"/>
      <c r="D585" s="286"/>
      <c r="E585" s="286"/>
      <c r="F585" s="286"/>
      <c r="G585" s="286"/>
      <c r="H585" s="286"/>
      <c r="I585" s="299">
        <f>SUM(I572:J584)</f>
        <v>6027822.999999999</v>
      </c>
      <c r="J585" s="299"/>
      <c r="K585" s="16">
        <f>I585</f>
        <v>6027822.999999999</v>
      </c>
      <c r="L585" s="5"/>
      <c r="M585" s="5"/>
    </row>
    <row r="586" spans="1:13" ht="18.75">
      <c r="A586" s="29">
        <v>2272</v>
      </c>
      <c r="B586" s="254" t="s">
        <v>5</v>
      </c>
      <c r="C586" s="254"/>
      <c r="D586" s="254"/>
      <c r="E586" s="254"/>
      <c r="F586" s="254"/>
      <c r="G586" s="254"/>
      <c r="H586" s="254"/>
      <c r="I586" s="299">
        <f>I587+I588</f>
        <v>219221</v>
      </c>
      <c r="J586" s="299"/>
      <c r="K586" s="103" t="s">
        <v>606</v>
      </c>
      <c r="L586" s="5"/>
      <c r="M586" s="5"/>
    </row>
    <row r="587" spans="1:13" ht="18.75">
      <c r="A587" s="26"/>
      <c r="B587" s="232" t="s">
        <v>635</v>
      </c>
      <c r="C587" s="233"/>
      <c r="D587" s="233"/>
      <c r="E587" s="233"/>
      <c r="F587" s="233"/>
      <c r="G587" s="233"/>
      <c r="H587" s="234"/>
      <c r="I587" s="294">
        <v>164480</v>
      </c>
      <c r="J587" s="294"/>
      <c r="K587" s="16"/>
      <c r="L587" s="5"/>
      <c r="M587" s="5"/>
    </row>
    <row r="588" spans="1:13" ht="18.75">
      <c r="A588" s="26"/>
      <c r="B588" s="232" t="s">
        <v>594</v>
      </c>
      <c r="C588" s="233"/>
      <c r="D588" s="233"/>
      <c r="E588" s="233"/>
      <c r="F588" s="233"/>
      <c r="G588" s="233"/>
      <c r="H588" s="234"/>
      <c r="I588" s="75">
        <v>54741</v>
      </c>
      <c r="J588" s="75"/>
      <c r="K588" s="16"/>
      <c r="L588" s="5"/>
      <c r="M588" s="5"/>
    </row>
    <row r="589" spans="1:13" ht="18.75">
      <c r="A589" s="29"/>
      <c r="B589" s="286" t="s">
        <v>190</v>
      </c>
      <c r="C589" s="286"/>
      <c r="D589" s="286"/>
      <c r="E589" s="286"/>
      <c r="F589" s="286"/>
      <c r="G589" s="286"/>
      <c r="H589" s="286"/>
      <c r="I589" s="299">
        <f>SUM(I587:J588)</f>
        <v>219221</v>
      </c>
      <c r="J589" s="299"/>
      <c r="K589" s="31"/>
      <c r="L589" s="5"/>
      <c r="M589" s="31"/>
    </row>
    <row r="590" spans="1:13" ht="18.75" customHeight="1">
      <c r="A590" s="29">
        <v>2273</v>
      </c>
      <c r="B590" s="254" t="s">
        <v>6</v>
      </c>
      <c r="C590" s="254"/>
      <c r="D590" s="254"/>
      <c r="E590" s="254"/>
      <c r="F590" s="254"/>
      <c r="G590" s="254"/>
      <c r="H590" s="254"/>
      <c r="I590" s="299"/>
      <c r="J590" s="299"/>
      <c r="K590" s="16"/>
      <c r="L590" s="5"/>
      <c r="M590" s="5"/>
    </row>
    <row r="591" spans="1:13" ht="37.5" customHeight="1">
      <c r="A591" s="26"/>
      <c r="B591" s="255" t="s">
        <v>636</v>
      </c>
      <c r="C591" s="255"/>
      <c r="D591" s="255"/>
      <c r="E591" s="255"/>
      <c r="F591" s="255"/>
      <c r="G591" s="255"/>
      <c r="H591" s="255"/>
      <c r="I591" s="299">
        <v>1962906</v>
      </c>
      <c r="J591" s="299"/>
      <c r="K591" s="16">
        <f>I591</f>
        <v>1962906</v>
      </c>
      <c r="L591" s="5"/>
      <c r="M591" s="5"/>
    </row>
    <row r="592" spans="1:13" ht="0.75" customHeight="1">
      <c r="A592" s="26"/>
      <c r="B592" s="302"/>
      <c r="C592" s="303"/>
      <c r="D592" s="303"/>
      <c r="E592" s="303"/>
      <c r="F592" s="303"/>
      <c r="G592" s="303"/>
      <c r="H592" s="304"/>
      <c r="I592" s="94"/>
      <c r="J592" s="94"/>
      <c r="K592" s="16"/>
      <c r="L592" s="5"/>
      <c r="M592" s="5"/>
    </row>
    <row r="593" spans="1:13" ht="18.75" customHeight="1">
      <c r="A593" s="29">
        <v>2274</v>
      </c>
      <c r="B593" s="254" t="s">
        <v>7</v>
      </c>
      <c r="C593" s="254"/>
      <c r="D593" s="254"/>
      <c r="E593" s="254"/>
      <c r="F593" s="254"/>
      <c r="G593" s="254"/>
      <c r="H593" s="254"/>
      <c r="I593" s="67"/>
      <c r="J593" s="33"/>
      <c r="K593" s="16"/>
      <c r="L593" s="5"/>
      <c r="M593" s="5"/>
    </row>
    <row r="594" spans="1:13" ht="18.75">
      <c r="A594" s="29"/>
      <c r="B594" s="255" t="s">
        <v>637</v>
      </c>
      <c r="C594" s="255"/>
      <c r="D594" s="255"/>
      <c r="E594" s="255"/>
      <c r="F594" s="255"/>
      <c r="G594" s="255"/>
      <c r="H594" s="255"/>
      <c r="I594" s="310">
        <v>7507086</v>
      </c>
      <c r="J594" s="310"/>
      <c r="K594" s="31">
        <f>I594</f>
        <v>7507086</v>
      </c>
      <c r="L594" s="5"/>
      <c r="M594" s="32"/>
    </row>
    <row r="595" spans="1:13" ht="18.75">
      <c r="A595" s="311">
        <v>2275</v>
      </c>
      <c r="B595" s="254" t="s">
        <v>8</v>
      </c>
      <c r="C595" s="254"/>
      <c r="D595" s="254"/>
      <c r="E595" s="254"/>
      <c r="F595" s="254"/>
      <c r="G595" s="254"/>
      <c r="H595" s="254"/>
      <c r="I595" s="299">
        <f>I596+I597+I598+I599</f>
        <v>1459691</v>
      </c>
      <c r="J595" s="299"/>
      <c r="K595" s="16">
        <f>I595</f>
        <v>1459691</v>
      </c>
      <c r="L595" s="5"/>
      <c r="M595" s="5"/>
    </row>
    <row r="596" spans="1:13" ht="18.75">
      <c r="A596" s="312"/>
      <c r="B596" s="255" t="s">
        <v>638</v>
      </c>
      <c r="C596" s="255"/>
      <c r="D596" s="255"/>
      <c r="E596" s="255"/>
      <c r="F596" s="255"/>
      <c r="G596" s="255"/>
      <c r="H596" s="255"/>
      <c r="I596" s="299">
        <v>1388660</v>
      </c>
      <c r="J596" s="299"/>
      <c r="K596" s="31"/>
      <c r="L596" s="5"/>
      <c r="M596" s="32"/>
    </row>
    <row r="597" spans="1:13" ht="18.75">
      <c r="A597" s="312"/>
      <c r="B597" s="255" t="s">
        <v>639</v>
      </c>
      <c r="C597" s="255"/>
      <c r="D597" s="255"/>
      <c r="E597" s="255"/>
      <c r="F597" s="255"/>
      <c r="G597" s="255"/>
      <c r="H597" s="255"/>
      <c r="I597" s="300">
        <v>31392</v>
      </c>
      <c r="J597" s="300"/>
      <c r="K597" s="16"/>
      <c r="L597" s="5"/>
      <c r="M597" s="5"/>
    </row>
    <row r="598" spans="1:13" ht="21" customHeight="1">
      <c r="A598" s="312"/>
      <c r="B598" s="179" t="s">
        <v>599</v>
      </c>
      <c r="C598" s="301"/>
      <c r="D598" s="301"/>
      <c r="E598" s="301"/>
      <c r="F598" s="301"/>
      <c r="G598" s="301"/>
      <c r="H598" s="180"/>
      <c r="I598" s="56">
        <v>14892</v>
      </c>
      <c r="J598" s="59"/>
      <c r="K598" s="21"/>
      <c r="L598" s="5"/>
      <c r="M598" s="5"/>
    </row>
    <row r="599" spans="1:13" ht="21" customHeight="1">
      <c r="A599" s="313"/>
      <c r="B599" s="179" t="s">
        <v>600</v>
      </c>
      <c r="C599" s="301"/>
      <c r="D599" s="301"/>
      <c r="E599" s="301"/>
      <c r="F599" s="301"/>
      <c r="G599" s="301"/>
      <c r="H599" s="180"/>
      <c r="I599" s="56">
        <v>24747</v>
      </c>
      <c r="J599" s="59"/>
      <c r="K599" s="21"/>
      <c r="L599" s="5"/>
      <c r="M599" s="5"/>
    </row>
    <row r="600" spans="1:13" ht="19.5" thickBot="1">
      <c r="A600" s="71">
        <v>2800</v>
      </c>
      <c r="B600" s="305" t="s">
        <v>69</v>
      </c>
      <c r="C600" s="305"/>
      <c r="D600" s="305"/>
      <c r="E600" s="305"/>
      <c r="F600" s="305"/>
      <c r="G600" s="305"/>
      <c r="H600" s="305"/>
      <c r="I600" s="299">
        <v>205000</v>
      </c>
      <c r="J600" s="299"/>
      <c r="K600" s="16">
        <f>I600</f>
        <v>205000</v>
      </c>
      <c r="L600" s="5"/>
      <c r="M600" s="5"/>
    </row>
    <row r="601" spans="1:13" ht="13.5" customHeight="1" hidden="1">
      <c r="A601" s="90"/>
      <c r="B601" s="306"/>
      <c r="C601" s="306"/>
      <c r="D601" s="306"/>
      <c r="E601" s="306"/>
      <c r="F601" s="306"/>
      <c r="G601" s="306"/>
      <c r="H601" s="306"/>
      <c r="I601" s="89"/>
      <c r="J601" s="27"/>
      <c r="K601" s="88"/>
      <c r="L601" s="5"/>
      <c r="M601" s="30"/>
    </row>
    <row r="602" spans="1:15" ht="18" customHeight="1" thickBot="1">
      <c r="A602" s="307" t="s">
        <v>648</v>
      </c>
      <c r="B602" s="308"/>
      <c r="C602" s="308"/>
      <c r="D602" s="308"/>
      <c r="E602" s="308"/>
      <c r="F602" s="308"/>
      <c r="G602" s="308"/>
      <c r="H602" s="308"/>
      <c r="I602" s="309"/>
      <c r="J602" s="85"/>
      <c r="K602" s="86">
        <f>I600+I570+I569+I568+K38+K36+K10+K464</f>
        <v>72157987</v>
      </c>
      <c r="O602" s="92"/>
    </row>
    <row r="603" spans="1:11" ht="30" customHeight="1">
      <c r="A603" s="68" t="s">
        <v>163</v>
      </c>
      <c r="I603" s="68"/>
      <c r="J603" s="68"/>
      <c r="K603" s="68"/>
    </row>
    <row r="604" ht="15.75">
      <c r="K604" s="68"/>
    </row>
    <row r="605" ht="15.75">
      <c r="K605" s="68"/>
    </row>
    <row r="606" ht="15.75">
      <c r="K606" s="68"/>
    </row>
    <row r="607" ht="15.75">
      <c r="K607" s="68"/>
    </row>
    <row r="608" ht="15.75">
      <c r="K608" s="68"/>
    </row>
    <row r="609" ht="15.75">
      <c r="K609" s="68"/>
    </row>
  </sheetData>
  <sheetProtection/>
  <mergeCells count="1394">
    <mergeCell ref="B601:H601"/>
    <mergeCell ref="A602:I602"/>
    <mergeCell ref="M36:M37"/>
    <mergeCell ref="K36:K37"/>
    <mergeCell ref="B594:H594"/>
    <mergeCell ref="I594:J594"/>
    <mergeCell ref="A595:A599"/>
    <mergeCell ref="I596:J596"/>
    <mergeCell ref="B597:H597"/>
    <mergeCell ref="I597:J597"/>
    <mergeCell ref="B599:H599"/>
    <mergeCell ref="B600:H600"/>
    <mergeCell ref="I600:J600"/>
    <mergeCell ref="B598:H598"/>
    <mergeCell ref="B590:H590"/>
    <mergeCell ref="I590:J590"/>
    <mergeCell ref="B591:H591"/>
    <mergeCell ref="I591:J591"/>
    <mergeCell ref="B592:H592"/>
    <mergeCell ref="B593:H593"/>
    <mergeCell ref="B595:H595"/>
    <mergeCell ref="I595:J595"/>
    <mergeCell ref="B596:H596"/>
    <mergeCell ref="B586:H586"/>
    <mergeCell ref="I586:J586"/>
    <mergeCell ref="B587:H587"/>
    <mergeCell ref="I587:J587"/>
    <mergeCell ref="B588:H588"/>
    <mergeCell ref="B589:H589"/>
    <mergeCell ref="I589:J589"/>
    <mergeCell ref="B583:H583"/>
    <mergeCell ref="I583:J583"/>
    <mergeCell ref="B584:H584"/>
    <mergeCell ref="I584:J584"/>
    <mergeCell ref="B585:H585"/>
    <mergeCell ref="I585:J585"/>
    <mergeCell ref="B578:H578"/>
    <mergeCell ref="B579:H579"/>
    <mergeCell ref="B580:H580"/>
    <mergeCell ref="B581:H581"/>
    <mergeCell ref="B582:H582"/>
    <mergeCell ref="I582:J582"/>
    <mergeCell ref="I574:J574"/>
    <mergeCell ref="B575:H575"/>
    <mergeCell ref="I575:J575"/>
    <mergeCell ref="B576:H576"/>
    <mergeCell ref="I576:J576"/>
    <mergeCell ref="B577:H577"/>
    <mergeCell ref="I577:J577"/>
    <mergeCell ref="B570:H570"/>
    <mergeCell ref="I570:J570"/>
    <mergeCell ref="A571:A585"/>
    <mergeCell ref="B571:H571"/>
    <mergeCell ref="I571:J571"/>
    <mergeCell ref="B572:H572"/>
    <mergeCell ref="I572:J572"/>
    <mergeCell ref="B573:H573"/>
    <mergeCell ref="I573:J573"/>
    <mergeCell ref="B574:H574"/>
    <mergeCell ref="B564:H564"/>
    <mergeCell ref="B565:H565"/>
    <mergeCell ref="B566:H566"/>
    <mergeCell ref="B567:H567"/>
    <mergeCell ref="B568:H568"/>
    <mergeCell ref="B569:H569"/>
    <mergeCell ref="B558:H558"/>
    <mergeCell ref="B559:H559"/>
    <mergeCell ref="B560:H560"/>
    <mergeCell ref="B561:H561"/>
    <mergeCell ref="B562:H562"/>
    <mergeCell ref="B563:H563"/>
    <mergeCell ref="B552:H552"/>
    <mergeCell ref="B553:H553"/>
    <mergeCell ref="B554:H554"/>
    <mergeCell ref="B555:H555"/>
    <mergeCell ref="B556:H556"/>
    <mergeCell ref="B557:H557"/>
    <mergeCell ref="B546:H546"/>
    <mergeCell ref="B547:H547"/>
    <mergeCell ref="B548:H548"/>
    <mergeCell ref="B549:H549"/>
    <mergeCell ref="B550:H550"/>
    <mergeCell ref="B551:H551"/>
    <mergeCell ref="B540:H540"/>
    <mergeCell ref="B541:H541"/>
    <mergeCell ref="B542:H542"/>
    <mergeCell ref="B543:H543"/>
    <mergeCell ref="B544:H544"/>
    <mergeCell ref="B545:H545"/>
    <mergeCell ref="B537:H537"/>
    <mergeCell ref="I537:J537"/>
    <mergeCell ref="B538:H538"/>
    <mergeCell ref="I538:J538"/>
    <mergeCell ref="B539:H539"/>
    <mergeCell ref="I539:J539"/>
    <mergeCell ref="B533:H533"/>
    <mergeCell ref="I533:J533"/>
    <mergeCell ref="B534:H534"/>
    <mergeCell ref="I534:J534"/>
    <mergeCell ref="B535:H535"/>
    <mergeCell ref="B536:H536"/>
    <mergeCell ref="I536:J536"/>
    <mergeCell ref="B530:H530"/>
    <mergeCell ref="I530:J530"/>
    <mergeCell ref="B531:H531"/>
    <mergeCell ref="I531:J531"/>
    <mergeCell ref="B532:H532"/>
    <mergeCell ref="I532:J532"/>
    <mergeCell ref="B527:H527"/>
    <mergeCell ref="I527:J527"/>
    <mergeCell ref="B528:H528"/>
    <mergeCell ref="I528:J528"/>
    <mergeCell ref="B529:H529"/>
    <mergeCell ref="I529:J529"/>
    <mergeCell ref="B523:H523"/>
    <mergeCell ref="I523:J523"/>
    <mergeCell ref="B524:H524"/>
    <mergeCell ref="B525:H525"/>
    <mergeCell ref="I525:J525"/>
    <mergeCell ref="B526:H526"/>
    <mergeCell ref="I526:J526"/>
    <mergeCell ref="K519:K521"/>
    <mergeCell ref="B520:H520"/>
    <mergeCell ref="M520:M521"/>
    <mergeCell ref="B521:H521"/>
    <mergeCell ref="I521:J521"/>
    <mergeCell ref="B522:H522"/>
    <mergeCell ref="I522:J522"/>
    <mergeCell ref="B516:H516"/>
    <mergeCell ref="I516:J516"/>
    <mergeCell ref="B517:H517"/>
    <mergeCell ref="I517:J517"/>
    <mergeCell ref="B518:H518"/>
    <mergeCell ref="B519:H519"/>
    <mergeCell ref="I519:J520"/>
    <mergeCell ref="B513:H513"/>
    <mergeCell ref="I513:J513"/>
    <mergeCell ref="B514:H514"/>
    <mergeCell ref="I514:J514"/>
    <mergeCell ref="B515:H515"/>
    <mergeCell ref="I515:J515"/>
    <mergeCell ref="B509:H509"/>
    <mergeCell ref="B510:H510"/>
    <mergeCell ref="I510:J510"/>
    <mergeCell ref="B511:H511"/>
    <mergeCell ref="I511:J511"/>
    <mergeCell ref="B512:H512"/>
    <mergeCell ref="I512:J512"/>
    <mergeCell ref="B503:H503"/>
    <mergeCell ref="B504:H504"/>
    <mergeCell ref="B505:H505"/>
    <mergeCell ref="B506:H506"/>
    <mergeCell ref="B507:H507"/>
    <mergeCell ref="B508:H508"/>
    <mergeCell ref="B499:H499"/>
    <mergeCell ref="I499:J499"/>
    <mergeCell ref="B500:H500"/>
    <mergeCell ref="I500:J500"/>
    <mergeCell ref="B501:H501"/>
    <mergeCell ref="B502:H502"/>
    <mergeCell ref="I502:J502"/>
    <mergeCell ref="B495:H495"/>
    <mergeCell ref="I495:J495"/>
    <mergeCell ref="B496:H496"/>
    <mergeCell ref="B497:H497"/>
    <mergeCell ref="I497:J497"/>
    <mergeCell ref="B498:H498"/>
    <mergeCell ref="B492:H492"/>
    <mergeCell ref="I492:J492"/>
    <mergeCell ref="B493:H493"/>
    <mergeCell ref="I493:J493"/>
    <mergeCell ref="B494:H494"/>
    <mergeCell ref="I494:J494"/>
    <mergeCell ref="B488:H488"/>
    <mergeCell ref="I488:J488"/>
    <mergeCell ref="B489:H489"/>
    <mergeCell ref="B490:H490"/>
    <mergeCell ref="B491:H491"/>
    <mergeCell ref="I491:J491"/>
    <mergeCell ref="B484:H484"/>
    <mergeCell ref="I484:J484"/>
    <mergeCell ref="B485:H485"/>
    <mergeCell ref="B486:H486"/>
    <mergeCell ref="I486:J486"/>
    <mergeCell ref="B487:H487"/>
    <mergeCell ref="B481:H481"/>
    <mergeCell ref="I481:J481"/>
    <mergeCell ref="B482:H482"/>
    <mergeCell ref="I482:J482"/>
    <mergeCell ref="B483:H483"/>
    <mergeCell ref="I483:J483"/>
    <mergeCell ref="B478:H478"/>
    <mergeCell ref="I478:J478"/>
    <mergeCell ref="B479:H479"/>
    <mergeCell ref="I479:J479"/>
    <mergeCell ref="B480:H480"/>
    <mergeCell ref="I480:J480"/>
    <mergeCell ref="B475:H475"/>
    <mergeCell ref="I475:J475"/>
    <mergeCell ref="B476:H476"/>
    <mergeCell ref="I476:J476"/>
    <mergeCell ref="B477:H477"/>
    <mergeCell ref="I477:J477"/>
    <mergeCell ref="B472:H472"/>
    <mergeCell ref="I472:J472"/>
    <mergeCell ref="B473:H473"/>
    <mergeCell ref="I473:J473"/>
    <mergeCell ref="B474:H474"/>
    <mergeCell ref="I474:J474"/>
    <mergeCell ref="I467:J467"/>
    <mergeCell ref="B468:H468"/>
    <mergeCell ref="I468:J468"/>
    <mergeCell ref="B469:H469"/>
    <mergeCell ref="I469:J469"/>
    <mergeCell ref="A470:A568"/>
    <mergeCell ref="B470:H470"/>
    <mergeCell ref="I470:J470"/>
    <mergeCell ref="B471:H471"/>
    <mergeCell ref="I471:J471"/>
    <mergeCell ref="B461:H461"/>
    <mergeCell ref="B462:H462"/>
    <mergeCell ref="B463:H463"/>
    <mergeCell ref="B464:J464"/>
    <mergeCell ref="A465:A469"/>
    <mergeCell ref="B465:H465"/>
    <mergeCell ref="I465:J465"/>
    <mergeCell ref="B466:H466"/>
    <mergeCell ref="I466:J466"/>
    <mergeCell ref="B467:H467"/>
    <mergeCell ref="I455:J455"/>
    <mergeCell ref="B456:H456"/>
    <mergeCell ref="B457:H457"/>
    <mergeCell ref="B458:H458"/>
    <mergeCell ref="B459:H459"/>
    <mergeCell ref="B460:H460"/>
    <mergeCell ref="B450:H450"/>
    <mergeCell ref="B451:H451"/>
    <mergeCell ref="B452:H452"/>
    <mergeCell ref="B453:H453"/>
    <mergeCell ref="B454:H454"/>
    <mergeCell ref="B455:H455"/>
    <mergeCell ref="B444:H444"/>
    <mergeCell ref="B445:H445"/>
    <mergeCell ref="B446:H446"/>
    <mergeCell ref="B447:H447"/>
    <mergeCell ref="B448:H448"/>
    <mergeCell ref="B449:H449"/>
    <mergeCell ref="B438:H438"/>
    <mergeCell ref="B439:H439"/>
    <mergeCell ref="B440:H440"/>
    <mergeCell ref="B441:H441"/>
    <mergeCell ref="B442:H442"/>
    <mergeCell ref="B443:H443"/>
    <mergeCell ref="B433:H433"/>
    <mergeCell ref="I433:J433"/>
    <mergeCell ref="B434:H434"/>
    <mergeCell ref="B435:H435"/>
    <mergeCell ref="B436:H436"/>
    <mergeCell ref="B437:H437"/>
    <mergeCell ref="B430:H430"/>
    <mergeCell ref="I430:J430"/>
    <mergeCell ref="B431:H431"/>
    <mergeCell ref="I431:J431"/>
    <mergeCell ref="B432:H432"/>
    <mergeCell ref="I432:J432"/>
    <mergeCell ref="B427:H427"/>
    <mergeCell ref="I427:J427"/>
    <mergeCell ref="B428:H428"/>
    <mergeCell ref="I428:J428"/>
    <mergeCell ref="B429:H429"/>
    <mergeCell ref="I429:J429"/>
    <mergeCell ref="B424:G424"/>
    <mergeCell ref="H424:J424"/>
    <mergeCell ref="B425:H425"/>
    <mergeCell ref="I425:J425"/>
    <mergeCell ref="B426:H426"/>
    <mergeCell ref="I426:J426"/>
    <mergeCell ref="B422:C422"/>
    <mergeCell ref="D422:E422"/>
    <mergeCell ref="H422:J422"/>
    <mergeCell ref="B423:C423"/>
    <mergeCell ref="D423:E423"/>
    <mergeCell ref="H423:J423"/>
    <mergeCell ref="B420:C420"/>
    <mergeCell ref="D420:E420"/>
    <mergeCell ref="H420:J420"/>
    <mergeCell ref="B421:C421"/>
    <mergeCell ref="D421:E421"/>
    <mergeCell ref="H421:J421"/>
    <mergeCell ref="B418:C418"/>
    <mergeCell ref="D418:E418"/>
    <mergeCell ref="H418:J418"/>
    <mergeCell ref="B419:C419"/>
    <mergeCell ref="D419:E419"/>
    <mergeCell ref="H419:J419"/>
    <mergeCell ref="B416:C416"/>
    <mergeCell ref="D416:E416"/>
    <mergeCell ref="H416:J416"/>
    <mergeCell ref="B417:C417"/>
    <mergeCell ref="D417:E417"/>
    <mergeCell ref="H417:J417"/>
    <mergeCell ref="B414:C414"/>
    <mergeCell ref="D414:E414"/>
    <mergeCell ref="H414:J414"/>
    <mergeCell ref="B415:C415"/>
    <mergeCell ref="D415:E415"/>
    <mergeCell ref="H415:J415"/>
    <mergeCell ref="B412:C412"/>
    <mergeCell ref="D412:E412"/>
    <mergeCell ref="H412:J412"/>
    <mergeCell ref="B413:C413"/>
    <mergeCell ref="D413:E413"/>
    <mergeCell ref="H413:J413"/>
    <mergeCell ref="B410:C410"/>
    <mergeCell ref="D410:E410"/>
    <mergeCell ref="H410:J410"/>
    <mergeCell ref="B411:C411"/>
    <mergeCell ref="D411:E411"/>
    <mergeCell ref="H411:J411"/>
    <mergeCell ref="B408:C408"/>
    <mergeCell ref="D408:E408"/>
    <mergeCell ref="H408:J408"/>
    <mergeCell ref="B409:C409"/>
    <mergeCell ref="D409:E409"/>
    <mergeCell ref="H409:J409"/>
    <mergeCell ref="B406:C406"/>
    <mergeCell ref="D406:E406"/>
    <mergeCell ref="H406:J406"/>
    <mergeCell ref="B407:C407"/>
    <mergeCell ref="D407:E407"/>
    <mergeCell ref="H407:J407"/>
    <mergeCell ref="B404:C404"/>
    <mergeCell ref="D404:E404"/>
    <mergeCell ref="H404:J404"/>
    <mergeCell ref="B405:C405"/>
    <mergeCell ref="D405:E405"/>
    <mergeCell ref="H405:J405"/>
    <mergeCell ref="B402:C402"/>
    <mergeCell ref="D402:E402"/>
    <mergeCell ref="H402:J402"/>
    <mergeCell ref="B403:C403"/>
    <mergeCell ref="D403:E403"/>
    <mergeCell ref="H403:J403"/>
    <mergeCell ref="B400:C400"/>
    <mergeCell ref="D400:E400"/>
    <mergeCell ref="H400:J400"/>
    <mergeCell ref="B401:C401"/>
    <mergeCell ref="D401:E401"/>
    <mergeCell ref="H401:J401"/>
    <mergeCell ref="B398:C398"/>
    <mergeCell ref="D398:E398"/>
    <mergeCell ref="H398:I398"/>
    <mergeCell ref="B399:C399"/>
    <mergeCell ref="D399:E399"/>
    <mergeCell ref="H399:J399"/>
    <mergeCell ref="B396:C396"/>
    <mergeCell ref="D396:E396"/>
    <mergeCell ref="H396:J396"/>
    <mergeCell ref="B397:C397"/>
    <mergeCell ref="D397:E397"/>
    <mergeCell ref="H397:J397"/>
    <mergeCell ref="B394:C394"/>
    <mergeCell ref="D394:E394"/>
    <mergeCell ref="H394:J394"/>
    <mergeCell ref="B395:C395"/>
    <mergeCell ref="D395:E395"/>
    <mergeCell ref="H395:J395"/>
    <mergeCell ref="B392:C392"/>
    <mergeCell ref="D392:E392"/>
    <mergeCell ref="H392:J392"/>
    <mergeCell ref="B393:C393"/>
    <mergeCell ref="D393:E393"/>
    <mergeCell ref="H393:J393"/>
    <mergeCell ref="B390:C390"/>
    <mergeCell ref="D390:E390"/>
    <mergeCell ref="H390:J390"/>
    <mergeCell ref="B391:C391"/>
    <mergeCell ref="D391:E391"/>
    <mergeCell ref="H391:J391"/>
    <mergeCell ref="B388:C388"/>
    <mergeCell ref="D388:E388"/>
    <mergeCell ref="H388:J388"/>
    <mergeCell ref="B389:C389"/>
    <mergeCell ref="D389:E389"/>
    <mergeCell ref="H389:J389"/>
    <mergeCell ref="B386:C386"/>
    <mergeCell ref="D386:E386"/>
    <mergeCell ref="H386:J386"/>
    <mergeCell ref="B387:C387"/>
    <mergeCell ref="D387:E387"/>
    <mergeCell ref="H387:J387"/>
    <mergeCell ref="B384:C384"/>
    <mergeCell ref="D384:E384"/>
    <mergeCell ref="H384:J384"/>
    <mergeCell ref="B385:C385"/>
    <mergeCell ref="D385:E385"/>
    <mergeCell ref="H385:J385"/>
    <mergeCell ref="B382:C382"/>
    <mergeCell ref="D382:E382"/>
    <mergeCell ref="H382:J382"/>
    <mergeCell ref="B383:C383"/>
    <mergeCell ref="D383:E383"/>
    <mergeCell ref="H383:J383"/>
    <mergeCell ref="B380:C380"/>
    <mergeCell ref="D380:E380"/>
    <mergeCell ref="H380:J380"/>
    <mergeCell ref="B381:C381"/>
    <mergeCell ref="D381:E381"/>
    <mergeCell ref="H381:J381"/>
    <mergeCell ref="B378:C378"/>
    <mergeCell ref="D378:E378"/>
    <mergeCell ref="H378:J378"/>
    <mergeCell ref="B379:C379"/>
    <mergeCell ref="D379:E379"/>
    <mergeCell ref="H379:J379"/>
    <mergeCell ref="B376:C376"/>
    <mergeCell ref="D376:E376"/>
    <mergeCell ref="H376:J376"/>
    <mergeCell ref="B377:C377"/>
    <mergeCell ref="D377:E377"/>
    <mergeCell ref="H377:J377"/>
    <mergeCell ref="B374:C374"/>
    <mergeCell ref="D374:E374"/>
    <mergeCell ref="H374:J374"/>
    <mergeCell ref="B375:C375"/>
    <mergeCell ref="D375:E375"/>
    <mergeCell ref="H375:J375"/>
    <mergeCell ref="B372:C372"/>
    <mergeCell ref="D372:E372"/>
    <mergeCell ref="H372:J372"/>
    <mergeCell ref="B373:C373"/>
    <mergeCell ref="D373:E373"/>
    <mergeCell ref="H373:J373"/>
    <mergeCell ref="B369:J369"/>
    <mergeCell ref="B370:C370"/>
    <mergeCell ref="D370:E370"/>
    <mergeCell ref="H370:J370"/>
    <mergeCell ref="B371:C371"/>
    <mergeCell ref="D371:E371"/>
    <mergeCell ref="H371:J371"/>
    <mergeCell ref="B366:H366"/>
    <mergeCell ref="I366:J366"/>
    <mergeCell ref="B367:H367"/>
    <mergeCell ref="I367:J367"/>
    <mergeCell ref="B368:H368"/>
    <mergeCell ref="I368:J368"/>
    <mergeCell ref="B363:H363"/>
    <mergeCell ref="I363:J363"/>
    <mergeCell ref="B364:H364"/>
    <mergeCell ref="I364:J364"/>
    <mergeCell ref="B365:H365"/>
    <mergeCell ref="I365:J365"/>
    <mergeCell ref="B357:I357"/>
    <mergeCell ref="B358:H358"/>
    <mergeCell ref="B359:H359"/>
    <mergeCell ref="B360:H360"/>
    <mergeCell ref="I360:J360"/>
    <mergeCell ref="B361:H362"/>
    <mergeCell ref="I361:J362"/>
    <mergeCell ref="B353:F353"/>
    <mergeCell ref="I353:J353"/>
    <mergeCell ref="B354:F354"/>
    <mergeCell ref="B355:F355"/>
    <mergeCell ref="I355:J355"/>
    <mergeCell ref="B356:H356"/>
    <mergeCell ref="I356:J356"/>
    <mergeCell ref="B348:J348"/>
    <mergeCell ref="B349:I349"/>
    <mergeCell ref="B350:I350"/>
    <mergeCell ref="B351:F351"/>
    <mergeCell ref="I351:J351"/>
    <mergeCell ref="B352:F352"/>
    <mergeCell ref="I352:J352"/>
    <mergeCell ref="B344:F344"/>
    <mergeCell ref="I344:J344"/>
    <mergeCell ref="B345:F345"/>
    <mergeCell ref="I345:J345"/>
    <mergeCell ref="B346:F346"/>
    <mergeCell ref="B347:H347"/>
    <mergeCell ref="I347:J347"/>
    <mergeCell ref="B341:F341"/>
    <mergeCell ref="I341:J341"/>
    <mergeCell ref="B342:F342"/>
    <mergeCell ref="I342:J342"/>
    <mergeCell ref="B343:F343"/>
    <mergeCell ref="I343:J343"/>
    <mergeCell ref="B338:F338"/>
    <mergeCell ref="I338:J338"/>
    <mergeCell ref="B339:F339"/>
    <mergeCell ref="I339:J339"/>
    <mergeCell ref="B340:F340"/>
    <mergeCell ref="I340:J340"/>
    <mergeCell ref="B335:F335"/>
    <mergeCell ref="I335:J335"/>
    <mergeCell ref="B336:F336"/>
    <mergeCell ref="I336:J336"/>
    <mergeCell ref="B337:F337"/>
    <mergeCell ref="I337:J337"/>
    <mergeCell ref="B332:F332"/>
    <mergeCell ref="I332:J332"/>
    <mergeCell ref="B333:F333"/>
    <mergeCell ref="I333:J333"/>
    <mergeCell ref="B334:F334"/>
    <mergeCell ref="I334:J334"/>
    <mergeCell ref="B328:J328"/>
    <mergeCell ref="B329:F329"/>
    <mergeCell ref="I329:J329"/>
    <mergeCell ref="B330:F330"/>
    <mergeCell ref="I330:J330"/>
    <mergeCell ref="B331:F331"/>
    <mergeCell ref="I331:J331"/>
    <mergeCell ref="B324:H324"/>
    <mergeCell ref="I324:J324"/>
    <mergeCell ref="B325:H325"/>
    <mergeCell ref="B326:H326"/>
    <mergeCell ref="I326:J326"/>
    <mergeCell ref="B327:H327"/>
    <mergeCell ref="I327:J327"/>
    <mergeCell ref="B321:C321"/>
    <mergeCell ref="D321:E321"/>
    <mergeCell ref="H321:J321"/>
    <mergeCell ref="B322:J322"/>
    <mergeCell ref="B323:H323"/>
    <mergeCell ref="I323:J323"/>
    <mergeCell ref="B319:C319"/>
    <mergeCell ref="D319:E319"/>
    <mergeCell ref="H319:J319"/>
    <mergeCell ref="B320:C320"/>
    <mergeCell ref="D320:E320"/>
    <mergeCell ref="H320:J320"/>
    <mergeCell ref="B317:C317"/>
    <mergeCell ref="D317:E317"/>
    <mergeCell ref="H317:J317"/>
    <mergeCell ref="B318:C318"/>
    <mergeCell ref="D318:E318"/>
    <mergeCell ref="H318:J318"/>
    <mergeCell ref="B315:C315"/>
    <mergeCell ref="D315:E315"/>
    <mergeCell ref="H315:J315"/>
    <mergeCell ref="B316:C316"/>
    <mergeCell ref="D316:E316"/>
    <mergeCell ref="H316:J316"/>
    <mergeCell ref="B313:C313"/>
    <mergeCell ref="D313:E313"/>
    <mergeCell ref="H313:J313"/>
    <mergeCell ref="B314:C314"/>
    <mergeCell ref="D314:E314"/>
    <mergeCell ref="H314:J314"/>
    <mergeCell ref="B311:C311"/>
    <mergeCell ref="D311:E311"/>
    <mergeCell ref="H311:J311"/>
    <mergeCell ref="B312:C312"/>
    <mergeCell ref="D312:E312"/>
    <mergeCell ref="H312:J312"/>
    <mergeCell ref="B309:C309"/>
    <mergeCell ref="D309:E309"/>
    <mergeCell ref="H309:I309"/>
    <mergeCell ref="B310:C310"/>
    <mergeCell ref="D310:E310"/>
    <mergeCell ref="H310:J310"/>
    <mergeCell ref="B307:C307"/>
    <mergeCell ref="D307:E307"/>
    <mergeCell ref="H307:J307"/>
    <mergeCell ref="B308:C308"/>
    <mergeCell ref="D308:E308"/>
    <mergeCell ref="H308:I308"/>
    <mergeCell ref="B305:C305"/>
    <mergeCell ref="D305:E305"/>
    <mergeCell ref="H305:J305"/>
    <mergeCell ref="B306:C306"/>
    <mergeCell ref="D306:E306"/>
    <mergeCell ref="H306:J306"/>
    <mergeCell ref="B303:C303"/>
    <mergeCell ref="D303:E303"/>
    <mergeCell ref="H303:J303"/>
    <mergeCell ref="B304:C304"/>
    <mergeCell ref="D304:E304"/>
    <mergeCell ref="H304:J304"/>
    <mergeCell ref="B301:C301"/>
    <mergeCell ref="D301:E301"/>
    <mergeCell ref="H301:J301"/>
    <mergeCell ref="B302:C302"/>
    <mergeCell ref="D302:E302"/>
    <mergeCell ref="H302:J302"/>
    <mergeCell ref="B299:C299"/>
    <mergeCell ref="D299:E299"/>
    <mergeCell ref="H299:J299"/>
    <mergeCell ref="B300:C300"/>
    <mergeCell ref="D300:E300"/>
    <mergeCell ref="H300:J300"/>
    <mergeCell ref="B297:C297"/>
    <mergeCell ref="D297:E297"/>
    <mergeCell ref="H297:J297"/>
    <mergeCell ref="B298:C298"/>
    <mergeCell ref="D298:E298"/>
    <mergeCell ref="H298:I298"/>
    <mergeCell ref="B295:C295"/>
    <mergeCell ref="D295:E295"/>
    <mergeCell ref="H295:J295"/>
    <mergeCell ref="B296:C296"/>
    <mergeCell ref="D296:E296"/>
    <mergeCell ref="H296:J296"/>
    <mergeCell ref="B292:J292"/>
    <mergeCell ref="B293:C293"/>
    <mergeCell ref="D293:E293"/>
    <mergeCell ref="H293:J293"/>
    <mergeCell ref="B294:C294"/>
    <mergeCell ref="D294:E294"/>
    <mergeCell ref="H294:J294"/>
    <mergeCell ref="B290:C290"/>
    <mergeCell ref="D290:E290"/>
    <mergeCell ref="H290:J290"/>
    <mergeCell ref="B291:C291"/>
    <mergeCell ref="D291:E291"/>
    <mergeCell ref="H291:J291"/>
    <mergeCell ref="B288:C288"/>
    <mergeCell ref="D288:E288"/>
    <mergeCell ref="H288:J288"/>
    <mergeCell ref="B289:C289"/>
    <mergeCell ref="D289:E289"/>
    <mergeCell ref="H289:J289"/>
    <mergeCell ref="B286:C286"/>
    <mergeCell ref="D286:E286"/>
    <mergeCell ref="H286:J286"/>
    <mergeCell ref="B287:C287"/>
    <mergeCell ref="D287:E287"/>
    <mergeCell ref="H287:J287"/>
    <mergeCell ref="B284:C284"/>
    <mergeCell ref="D284:E284"/>
    <mergeCell ref="H284:I284"/>
    <mergeCell ref="B285:C285"/>
    <mergeCell ref="D285:E285"/>
    <mergeCell ref="H285:I285"/>
    <mergeCell ref="B282:C282"/>
    <mergeCell ref="D282:E282"/>
    <mergeCell ref="H282:J282"/>
    <mergeCell ref="B283:C283"/>
    <mergeCell ref="D283:E283"/>
    <mergeCell ref="H283:J283"/>
    <mergeCell ref="B280:C280"/>
    <mergeCell ref="D280:E280"/>
    <mergeCell ref="H280:J280"/>
    <mergeCell ref="B281:C281"/>
    <mergeCell ref="D281:E281"/>
    <mergeCell ref="H281:J281"/>
    <mergeCell ref="B278:C278"/>
    <mergeCell ref="D278:E278"/>
    <mergeCell ref="H278:I278"/>
    <mergeCell ref="B279:C279"/>
    <mergeCell ref="D279:E279"/>
    <mergeCell ref="H279:J279"/>
    <mergeCell ref="B276:C276"/>
    <mergeCell ref="D276:E276"/>
    <mergeCell ref="H276:J276"/>
    <mergeCell ref="B277:C277"/>
    <mergeCell ref="D277:E277"/>
    <mergeCell ref="H277:J277"/>
    <mergeCell ref="B273:J273"/>
    <mergeCell ref="B274:C274"/>
    <mergeCell ref="D274:E274"/>
    <mergeCell ref="H274:J274"/>
    <mergeCell ref="B275:C275"/>
    <mergeCell ref="D275:E275"/>
    <mergeCell ref="H275:J275"/>
    <mergeCell ref="B271:C271"/>
    <mergeCell ref="D271:E271"/>
    <mergeCell ref="H271:J271"/>
    <mergeCell ref="B272:C272"/>
    <mergeCell ref="D272:E272"/>
    <mergeCell ref="H272:J272"/>
    <mergeCell ref="B269:C269"/>
    <mergeCell ref="D269:E269"/>
    <mergeCell ref="H269:J269"/>
    <mergeCell ref="B270:C270"/>
    <mergeCell ref="D270:E270"/>
    <mergeCell ref="H270:J270"/>
    <mergeCell ref="B267:C267"/>
    <mergeCell ref="D267:E267"/>
    <mergeCell ref="H267:J267"/>
    <mergeCell ref="B268:C268"/>
    <mergeCell ref="D268:E268"/>
    <mergeCell ref="H268:J268"/>
    <mergeCell ref="B265:C265"/>
    <mergeCell ref="D265:E265"/>
    <mergeCell ref="H265:J265"/>
    <mergeCell ref="B266:C266"/>
    <mergeCell ref="D266:E266"/>
    <mergeCell ref="H266:J266"/>
    <mergeCell ref="B263:C263"/>
    <mergeCell ref="D263:E263"/>
    <mergeCell ref="H263:J263"/>
    <mergeCell ref="B264:C264"/>
    <mergeCell ref="D264:E264"/>
    <mergeCell ref="H264:J264"/>
    <mergeCell ref="B261:C261"/>
    <mergeCell ref="D261:E261"/>
    <mergeCell ref="H261:J261"/>
    <mergeCell ref="B262:C262"/>
    <mergeCell ref="D262:E262"/>
    <mergeCell ref="H262:J262"/>
    <mergeCell ref="B259:C259"/>
    <mergeCell ref="D259:E259"/>
    <mergeCell ref="H259:J259"/>
    <mergeCell ref="B260:C260"/>
    <mergeCell ref="D260:E260"/>
    <mergeCell ref="H260:J260"/>
    <mergeCell ref="B257:C257"/>
    <mergeCell ref="D257:E257"/>
    <mergeCell ref="H257:J257"/>
    <mergeCell ref="B258:C258"/>
    <mergeCell ref="D258:E258"/>
    <mergeCell ref="H258:J258"/>
    <mergeCell ref="B255:C255"/>
    <mergeCell ref="D255:E255"/>
    <mergeCell ref="H255:J255"/>
    <mergeCell ref="B256:C256"/>
    <mergeCell ref="D256:E256"/>
    <mergeCell ref="H256:J256"/>
    <mergeCell ref="B253:C253"/>
    <mergeCell ref="D253:E253"/>
    <mergeCell ref="H253:J253"/>
    <mergeCell ref="B254:C254"/>
    <mergeCell ref="D254:E254"/>
    <mergeCell ref="H254:J254"/>
    <mergeCell ref="B251:C251"/>
    <mergeCell ref="D251:E251"/>
    <mergeCell ref="H251:J251"/>
    <mergeCell ref="B252:C252"/>
    <mergeCell ref="D252:E252"/>
    <mergeCell ref="H252:J252"/>
    <mergeCell ref="B249:C249"/>
    <mergeCell ref="D249:E249"/>
    <mergeCell ref="H249:J249"/>
    <mergeCell ref="B250:C250"/>
    <mergeCell ref="D250:E250"/>
    <mergeCell ref="H250:J250"/>
    <mergeCell ref="B247:C247"/>
    <mergeCell ref="D247:E247"/>
    <mergeCell ref="H247:J247"/>
    <mergeCell ref="B248:C248"/>
    <mergeCell ref="D248:E248"/>
    <mergeCell ref="H248:J248"/>
    <mergeCell ref="B244:C244"/>
    <mergeCell ref="D244:E244"/>
    <mergeCell ref="H244:J244"/>
    <mergeCell ref="B245:J245"/>
    <mergeCell ref="B246:C246"/>
    <mergeCell ref="D246:E246"/>
    <mergeCell ref="H246:J246"/>
    <mergeCell ref="B242:C242"/>
    <mergeCell ref="D242:E242"/>
    <mergeCell ref="H242:J242"/>
    <mergeCell ref="B243:C243"/>
    <mergeCell ref="D243:E243"/>
    <mergeCell ref="H243:J243"/>
    <mergeCell ref="B240:C240"/>
    <mergeCell ref="D240:E240"/>
    <mergeCell ref="H240:J240"/>
    <mergeCell ref="B241:C241"/>
    <mergeCell ref="D241:E241"/>
    <mergeCell ref="H241:J241"/>
    <mergeCell ref="B238:C238"/>
    <mergeCell ref="D238:E238"/>
    <mergeCell ref="H238:J238"/>
    <mergeCell ref="B239:C239"/>
    <mergeCell ref="D239:E239"/>
    <mergeCell ref="H239:J239"/>
    <mergeCell ref="B236:C236"/>
    <mergeCell ref="D236:E236"/>
    <mergeCell ref="H236:J236"/>
    <mergeCell ref="B237:C237"/>
    <mergeCell ref="D237:E237"/>
    <mergeCell ref="H237:J237"/>
    <mergeCell ref="B234:C234"/>
    <mergeCell ref="D234:E234"/>
    <mergeCell ref="H234:J234"/>
    <mergeCell ref="B235:C235"/>
    <mergeCell ref="D235:E235"/>
    <mergeCell ref="H235:J235"/>
    <mergeCell ref="B232:C232"/>
    <mergeCell ref="D232:E232"/>
    <mergeCell ref="H232:J232"/>
    <mergeCell ref="B233:C233"/>
    <mergeCell ref="D233:E233"/>
    <mergeCell ref="H233:J233"/>
    <mergeCell ref="B230:C230"/>
    <mergeCell ref="D230:E230"/>
    <mergeCell ref="H230:J230"/>
    <mergeCell ref="B231:C231"/>
    <mergeCell ref="D231:E231"/>
    <mergeCell ref="H231:J231"/>
    <mergeCell ref="B228:C228"/>
    <mergeCell ref="D228:E228"/>
    <mergeCell ref="H228:J228"/>
    <mergeCell ref="B229:C229"/>
    <mergeCell ref="D229:E229"/>
    <mergeCell ref="H229:J229"/>
    <mergeCell ref="B226:C226"/>
    <mergeCell ref="D226:E226"/>
    <mergeCell ref="H226:J226"/>
    <mergeCell ref="B227:C227"/>
    <mergeCell ref="D227:E227"/>
    <mergeCell ref="H227:J227"/>
    <mergeCell ref="B224:C224"/>
    <mergeCell ref="D224:E224"/>
    <mergeCell ref="H224:J224"/>
    <mergeCell ref="B225:C225"/>
    <mergeCell ref="D225:E225"/>
    <mergeCell ref="H225:J225"/>
    <mergeCell ref="B222:C222"/>
    <mergeCell ref="D222:E222"/>
    <mergeCell ref="H222:J222"/>
    <mergeCell ref="B223:C223"/>
    <mergeCell ref="D223:E223"/>
    <mergeCell ref="H223:J223"/>
    <mergeCell ref="B220:C220"/>
    <mergeCell ref="D220:E220"/>
    <mergeCell ref="H220:J220"/>
    <mergeCell ref="B221:C221"/>
    <mergeCell ref="D221:E221"/>
    <mergeCell ref="H221:J221"/>
    <mergeCell ref="B218:C218"/>
    <mergeCell ref="D218:E218"/>
    <mergeCell ref="H218:J218"/>
    <mergeCell ref="B219:C219"/>
    <mergeCell ref="D219:E219"/>
    <mergeCell ref="H219:J219"/>
    <mergeCell ref="B216:C216"/>
    <mergeCell ref="D216:E216"/>
    <mergeCell ref="H216:J216"/>
    <mergeCell ref="B217:C217"/>
    <mergeCell ref="D217:E217"/>
    <mergeCell ref="H217:I217"/>
    <mergeCell ref="B214:C214"/>
    <mergeCell ref="D214:E214"/>
    <mergeCell ref="H214:J214"/>
    <mergeCell ref="B215:C215"/>
    <mergeCell ref="D215:E215"/>
    <mergeCell ref="H215:J215"/>
    <mergeCell ref="B212:C212"/>
    <mergeCell ref="D212:E212"/>
    <mergeCell ref="H212:J212"/>
    <mergeCell ref="B213:C213"/>
    <mergeCell ref="D213:E213"/>
    <mergeCell ref="H213:J213"/>
    <mergeCell ref="B210:C210"/>
    <mergeCell ref="D210:E210"/>
    <mergeCell ref="H210:J210"/>
    <mergeCell ref="B211:C211"/>
    <mergeCell ref="D211:E211"/>
    <mergeCell ref="H211:J211"/>
    <mergeCell ref="B208:C208"/>
    <mergeCell ref="D208:E208"/>
    <mergeCell ref="H208:J208"/>
    <mergeCell ref="B209:C209"/>
    <mergeCell ref="D209:E209"/>
    <mergeCell ref="H209:J209"/>
    <mergeCell ref="B206:C206"/>
    <mergeCell ref="D206:E206"/>
    <mergeCell ref="H206:J206"/>
    <mergeCell ref="B207:C207"/>
    <mergeCell ref="D207:E207"/>
    <mergeCell ref="H207:J207"/>
    <mergeCell ref="B204:C204"/>
    <mergeCell ref="D204:E204"/>
    <mergeCell ref="H204:J204"/>
    <mergeCell ref="B205:C205"/>
    <mergeCell ref="D205:E205"/>
    <mergeCell ref="H205:J205"/>
    <mergeCell ref="B202:C202"/>
    <mergeCell ref="D202:E202"/>
    <mergeCell ref="H202:J202"/>
    <mergeCell ref="B203:C203"/>
    <mergeCell ref="D203:E203"/>
    <mergeCell ref="H203:J203"/>
    <mergeCell ref="B200:C200"/>
    <mergeCell ref="D200:E200"/>
    <mergeCell ref="H200:J200"/>
    <mergeCell ref="B201:C201"/>
    <mergeCell ref="D201:E201"/>
    <mergeCell ref="H201:J201"/>
    <mergeCell ref="B197:J197"/>
    <mergeCell ref="B198:C198"/>
    <mergeCell ref="D198:E198"/>
    <mergeCell ref="H198:J198"/>
    <mergeCell ref="B199:C199"/>
    <mergeCell ref="D199:E199"/>
    <mergeCell ref="H199:J199"/>
    <mergeCell ref="B195:C195"/>
    <mergeCell ref="D195:E195"/>
    <mergeCell ref="H195:I195"/>
    <mergeCell ref="B196:C196"/>
    <mergeCell ref="D196:E196"/>
    <mergeCell ref="H196:J196"/>
    <mergeCell ref="B193:C193"/>
    <mergeCell ref="D193:E193"/>
    <mergeCell ref="H193:J193"/>
    <mergeCell ref="B194:C194"/>
    <mergeCell ref="D194:E194"/>
    <mergeCell ref="H194:J194"/>
    <mergeCell ref="B191:C191"/>
    <mergeCell ref="D191:E191"/>
    <mergeCell ref="H191:J191"/>
    <mergeCell ref="B192:C192"/>
    <mergeCell ref="D192:E192"/>
    <mergeCell ref="H192:J192"/>
    <mergeCell ref="B189:C189"/>
    <mergeCell ref="D189:E189"/>
    <mergeCell ref="H189:J189"/>
    <mergeCell ref="B190:C190"/>
    <mergeCell ref="D190:E190"/>
    <mergeCell ref="H190:I190"/>
    <mergeCell ref="B187:C187"/>
    <mergeCell ref="D187:E187"/>
    <mergeCell ref="H187:I187"/>
    <mergeCell ref="B188:C188"/>
    <mergeCell ref="D188:E188"/>
    <mergeCell ref="H188:I188"/>
    <mergeCell ref="B185:C185"/>
    <mergeCell ref="D185:E185"/>
    <mergeCell ref="H185:I185"/>
    <mergeCell ref="B186:C186"/>
    <mergeCell ref="D186:E186"/>
    <mergeCell ref="H186:J186"/>
    <mergeCell ref="B183:C183"/>
    <mergeCell ref="D183:E183"/>
    <mergeCell ref="H183:J183"/>
    <mergeCell ref="B184:C184"/>
    <mergeCell ref="D184:E184"/>
    <mergeCell ref="H184:J184"/>
    <mergeCell ref="B181:C181"/>
    <mergeCell ref="D181:E181"/>
    <mergeCell ref="H181:J181"/>
    <mergeCell ref="B182:C182"/>
    <mergeCell ref="D182:E182"/>
    <mergeCell ref="H182:J182"/>
    <mergeCell ref="B178:J178"/>
    <mergeCell ref="B179:C179"/>
    <mergeCell ref="D179:E179"/>
    <mergeCell ref="H179:J179"/>
    <mergeCell ref="B180:C180"/>
    <mergeCell ref="D180:E180"/>
    <mergeCell ref="H180:J180"/>
    <mergeCell ref="B176:C176"/>
    <mergeCell ref="D176:E176"/>
    <mergeCell ref="H176:J176"/>
    <mergeCell ref="B177:C177"/>
    <mergeCell ref="D177:E177"/>
    <mergeCell ref="H177:I177"/>
    <mergeCell ref="B174:C174"/>
    <mergeCell ref="D174:E174"/>
    <mergeCell ref="H174:J174"/>
    <mergeCell ref="B175:C175"/>
    <mergeCell ref="D175:E175"/>
    <mergeCell ref="H175:J175"/>
    <mergeCell ref="B172:C172"/>
    <mergeCell ref="D172:E172"/>
    <mergeCell ref="H172:J172"/>
    <mergeCell ref="B173:C173"/>
    <mergeCell ref="D173:E173"/>
    <mergeCell ref="H173:J173"/>
    <mergeCell ref="B170:C170"/>
    <mergeCell ref="D170:E170"/>
    <mergeCell ref="H170:J170"/>
    <mergeCell ref="B171:C171"/>
    <mergeCell ref="D171:E171"/>
    <mergeCell ref="H171:J171"/>
    <mergeCell ref="B168:C168"/>
    <mergeCell ref="D168:E168"/>
    <mergeCell ref="H168:J168"/>
    <mergeCell ref="B169:C169"/>
    <mergeCell ref="D169:E169"/>
    <mergeCell ref="H169:J169"/>
    <mergeCell ref="B166:C166"/>
    <mergeCell ref="D166:E166"/>
    <mergeCell ref="H166:J166"/>
    <mergeCell ref="B167:C167"/>
    <mergeCell ref="D167:E167"/>
    <mergeCell ref="H167:J167"/>
    <mergeCell ref="B164:C164"/>
    <mergeCell ref="D164:E164"/>
    <mergeCell ref="H164:J164"/>
    <mergeCell ref="B165:C165"/>
    <mergeCell ref="D165:E165"/>
    <mergeCell ref="H165:J165"/>
    <mergeCell ref="B162:C162"/>
    <mergeCell ref="D162:E162"/>
    <mergeCell ref="H162:I162"/>
    <mergeCell ref="B163:C163"/>
    <mergeCell ref="D163:E163"/>
    <mergeCell ref="H163:I163"/>
    <mergeCell ref="B160:C160"/>
    <mergeCell ref="D160:E160"/>
    <mergeCell ref="H160:I160"/>
    <mergeCell ref="B161:C161"/>
    <mergeCell ref="D161:E161"/>
    <mergeCell ref="H161:I161"/>
    <mergeCell ref="B158:C158"/>
    <mergeCell ref="D158:E158"/>
    <mergeCell ref="H158:I158"/>
    <mergeCell ref="B159:C159"/>
    <mergeCell ref="D159:E159"/>
    <mergeCell ref="H159:I159"/>
    <mergeCell ref="B156:C156"/>
    <mergeCell ref="D156:E156"/>
    <mergeCell ref="H156:I156"/>
    <mergeCell ref="B157:C157"/>
    <mergeCell ref="D157:E157"/>
    <mergeCell ref="H157:I157"/>
    <mergeCell ref="B154:C154"/>
    <mergeCell ref="D154:E154"/>
    <mergeCell ref="H154:I154"/>
    <mergeCell ref="B155:C155"/>
    <mergeCell ref="D155:E155"/>
    <mergeCell ref="H155:I155"/>
    <mergeCell ref="B152:C152"/>
    <mergeCell ref="D152:E152"/>
    <mergeCell ref="H152:J152"/>
    <mergeCell ref="B153:C153"/>
    <mergeCell ref="D153:E153"/>
    <mergeCell ref="H153:I153"/>
    <mergeCell ref="B150:C150"/>
    <mergeCell ref="D150:E150"/>
    <mergeCell ref="H150:J150"/>
    <mergeCell ref="B151:C151"/>
    <mergeCell ref="D151:E151"/>
    <mergeCell ref="H151:J151"/>
    <mergeCell ref="B148:C148"/>
    <mergeCell ref="D148:E148"/>
    <mergeCell ref="H148:I148"/>
    <mergeCell ref="B149:C149"/>
    <mergeCell ref="D149:E149"/>
    <mergeCell ref="H149:J149"/>
    <mergeCell ref="B146:C146"/>
    <mergeCell ref="D146:E146"/>
    <mergeCell ref="H146:J146"/>
    <mergeCell ref="B147:C147"/>
    <mergeCell ref="D147:E147"/>
    <mergeCell ref="H147:I147"/>
    <mergeCell ref="B144:C144"/>
    <mergeCell ref="D144:E144"/>
    <mergeCell ref="H144:I144"/>
    <mergeCell ref="B145:C145"/>
    <mergeCell ref="D145:E145"/>
    <mergeCell ref="H145:I145"/>
    <mergeCell ref="B142:C142"/>
    <mergeCell ref="D142:E142"/>
    <mergeCell ref="H142:J142"/>
    <mergeCell ref="B143:C143"/>
    <mergeCell ref="D143:E143"/>
    <mergeCell ref="H143:J143"/>
    <mergeCell ref="B139:C139"/>
    <mergeCell ref="D139:E139"/>
    <mergeCell ref="H139:J139"/>
    <mergeCell ref="B140:J140"/>
    <mergeCell ref="B141:C141"/>
    <mergeCell ref="D141:E141"/>
    <mergeCell ref="H141:J141"/>
    <mergeCell ref="B137:C137"/>
    <mergeCell ref="D137:E137"/>
    <mergeCell ref="H137:I137"/>
    <mergeCell ref="B138:C138"/>
    <mergeCell ref="D138:E138"/>
    <mergeCell ref="H138:J138"/>
    <mergeCell ref="B135:C135"/>
    <mergeCell ref="D135:E135"/>
    <mergeCell ref="H135:I135"/>
    <mergeCell ref="B136:C136"/>
    <mergeCell ref="D136:E136"/>
    <mergeCell ref="H136:I136"/>
    <mergeCell ref="B133:C133"/>
    <mergeCell ref="D133:E133"/>
    <mergeCell ref="H133:I133"/>
    <mergeCell ref="B134:C134"/>
    <mergeCell ref="D134:E134"/>
    <mergeCell ref="H134:I134"/>
    <mergeCell ref="B131:C131"/>
    <mergeCell ref="D131:E131"/>
    <mergeCell ref="H131:I131"/>
    <mergeCell ref="B132:C132"/>
    <mergeCell ref="D132:E132"/>
    <mergeCell ref="H132:J132"/>
    <mergeCell ref="B129:C129"/>
    <mergeCell ref="D129:E129"/>
    <mergeCell ref="H129:J129"/>
    <mergeCell ref="B130:C130"/>
    <mergeCell ref="D130:E130"/>
    <mergeCell ref="H130:J130"/>
    <mergeCell ref="B127:C127"/>
    <mergeCell ref="D127:E127"/>
    <mergeCell ref="H127:I127"/>
    <mergeCell ref="B128:C128"/>
    <mergeCell ref="D128:E128"/>
    <mergeCell ref="H128:J128"/>
    <mergeCell ref="B125:C125"/>
    <mergeCell ref="D125:E125"/>
    <mergeCell ref="H125:J125"/>
    <mergeCell ref="B126:C126"/>
    <mergeCell ref="D126:E126"/>
    <mergeCell ref="H126:I126"/>
    <mergeCell ref="B123:C123"/>
    <mergeCell ref="D123:E123"/>
    <mergeCell ref="H123:J123"/>
    <mergeCell ref="B124:C124"/>
    <mergeCell ref="D124:E124"/>
    <mergeCell ref="H124:J124"/>
    <mergeCell ref="B121:C121"/>
    <mergeCell ref="D121:E121"/>
    <mergeCell ref="H121:J121"/>
    <mergeCell ref="B122:C122"/>
    <mergeCell ref="D122:E122"/>
    <mergeCell ref="H122:J122"/>
    <mergeCell ref="B119:C119"/>
    <mergeCell ref="D119:E119"/>
    <mergeCell ref="H119:J119"/>
    <mergeCell ref="B120:C120"/>
    <mergeCell ref="D120:E120"/>
    <mergeCell ref="H120:J120"/>
    <mergeCell ref="B117:C117"/>
    <mergeCell ref="D117:E117"/>
    <mergeCell ref="H117:J117"/>
    <mergeCell ref="B118:C118"/>
    <mergeCell ref="D118:E118"/>
    <mergeCell ref="H118:J118"/>
    <mergeCell ref="B115:C115"/>
    <mergeCell ref="D115:E115"/>
    <mergeCell ref="H115:J115"/>
    <mergeCell ref="B116:C116"/>
    <mergeCell ref="D116:E116"/>
    <mergeCell ref="H116:J116"/>
    <mergeCell ref="B113:C113"/>
    <mergeCell ref="D113:E113"/>
    <mergeCell ref="H113:J113"/>
    <mergeCell ref="B114:C114"/>
    <mergeCell ref="D114:E114"/>
    <mergeCell ref="H114:J114"/>
    <mergeCell ref="B111:C111"/>
    <mergeCell ref="D111:E111"/>
    <mergeCell ref="H111:J111"/>
    <mergeCell ref="B112:C112"/>
    <mergeCell ref="D112:E112"/>
    <mergeCell ref="H112:J112"/>
    <mergeCell ref="B109:C109"/>
    <mergeCell ref="D109:E109"/>
    <mergeCell ref="H109:J109"/>
    <mergeCell ref="B110:C110"/>
    <mergeCell ref="D110:E110"/>
    <mergeCell ref="H110:J110"/>
    <mergeCell ref="B107:C107"/>
    <mergeCell ref="D107:E107"/>
    <mergeCell ref="H107:J107"/>
    <mergeCell ref="B108:C108"/>
    <mergeCell ref="D108:E108"/>
    <mergeCell ref="H108:J108"/>
    <mergeCell ref="B105:C105"/>
    <mergeCell ref="D105:E105"/>
    <mergeCell ref="H105:J105"/>
    <mergeCell ref="B106:C106"/>
    <mergeCell ref="D106:E106"/>
    <mergeCell ref="H106:J106"/>
    <mergeCell ref="B103:C103"/>
    <mergeCell ref="D103:E103"/>
    <mergeCell ref="H103:J103"/>
    <mergeCell ref="B104:C104"/>
    <mergeCell ref="D104:E104"/>
    <mergeCell ref="H104:J104"/>
    <mergeCell ref="B101:C101"/>
    <mergeCell ref="D101:E101"/>
    <mergeCell ref="H101:J101"/>
    <mergeCell ref="B102:C102"/>
    <mergeCell ref="D102:E102"/>
    <mergeCell ref="H102:I102"/>
    <mergeCell ref="B99:C99"/>
    <mergeCell ref="D99:E99"/>
    <mergeCell ref="H99:I99"/>
    <mergeCell ref="B100:C100"/>
    <mergeCell ref="D100:E100"/>
    <mergeCell ref="H100:I100"/>
    <mergeCell ref="B97:C97"/>
    <mergeCell ref="D97:E97"/>
    <mergeCell ref="H97:J97"/>
    <mergeCell ref="B98:C98"/>
    <mergeCell ref="D98:E98"/>
    <mergeCell ref="H98:J98"/>
    <mergeCell ref="B95:C95"/>
    <mergeCell ref="D95:E95"/>
    <mergeCell ref="H95:J95"/>
    <mergeCell ref="B96:C96"/>
    <mergeCell ref="D96:E96"/>
    <mergeCell ref="H96:J96"/>
    <mergeCell ref="B93:C93"/>
    <mergeCell ref="D93:E93"/>
    <mergeCell ref="H93:I93"/>
    <mergeCell ref="B94:C94"/>
    <mergeCell ref="D94:E94"/>
    <mergeCell ref="H94:I94"/>
    <mergeCell ref="B91:C91"/>
    <mergeCell ref="D91:E91"/>
    <mergeCell ref="H91:J91"/>
    <mergeCell ref="B92:C92"/>
    <mergeCell ref="D92:E92"/>
    <mergeCell ref="H92:J92"/>
    <mergeCell ref="B89:C89"/>
    <mergeCell ref="D89:E89"/>
    <mergeCell ref="H89:J89"/>
    <mergeCell ref="B90:C90"/>
    <mergeCell ref="D90:E90"/>
    <mergeCell ref="H90:J90"/>
    <mergeCell ref="B86:C86"/>
    <mergeCell ref="D86:E86"/>
    <mergeCell ref="H86:J86"/>
    <mergeCell ref="B87:J87"/>
    <mergeCell ref="B88:C88"/>
    <mergeCell ref="D88:E88"/>
    <mergeCell ref="H88:J88"/>
    <mergeCell ref="B84:C84"/>
    <mergeCell ref="D84:E84"/>
    <mergeCell ref="H84:I84"/>
    <mergeCell ref="B85:C85"/>
    <mergeCell ref="D85:E85"/>
    <mergeCell ref="H85:I85"/>
    <mergeCell ref="B82:C82"/>
    <mergeCell ref="D82:E82"/>
    <mergeCell ref="H82:J82"/>
    <mergeCell ref="B83:C83"/>
    <mergeCell ref="D83:E83"/>
    <mergeCell ref="H83:J83"/>
    <mergeCell ref="B80:C80"/>
    <mergeCell ref="D80:E80"/>
    <mergeCell ref="H80:J80"/>
    <mergeCell ref="B81:C81"/>
    <mergeCell ref="D81:E81"/>
    <mergeCell ref="H81:J81"/>
    <mergeCell ref="B78:C78"/>
    <mergeCell ref="D78:E78"/>
    <mergeCell ref="H78:J78"/>
    <mergeCell ref="B79:C79"/>
    <mergeCell ref="D79:E79"/>
    <mergeCell ref="H79:J79"/>
    <mergeCell ref="B76:C76"/>
    <mergeCell ref="D76:E76"/>
    <mergeCell ref="H76:J76"/>
    <mergeCell ref="B77:C77"/>
    <mergeCell ref="D77:E77"/>
    <mergeCell ref="H77:J77"/>
    <mergeCell ref="D73:E73"/>
    <mergeCell ref="H73:J73"/>
    <mergeCell ref="B74:C74"/>
    <mergeCell ref="D74:E74"/>
    <mergeCell ref="H74:J74"/>
    <mergeCell ref="B75:C75"/>
    <mergeCell ref="D75:E75"/>
    <mergeCell ref="H75:J75"/>
    <mergeCell ref="B71:C71"/>
    <mergeCell ref="D71:E71"/>
    <mergeCell ref="H71:J71"/>
    <mergeCell ref="B72:C72"/>
    <mergeCell ref="D72:E72"/>
    <mergeCell ref="H72:J72"/>
    <mergeCell ref="B69:C69"/>
    <mergeCell ref="D69:E69"/>
    <mergeCell ref="H69:J69"/>
    <mergeCell ref="B70:C70"/>
    <mergeCell ref="D70:E70"/>
    <mergeCell ref="H70:J70"/>
    <mergeCell ref="B67:C67"/>
    <mergeCell ref="D67:E67"/>
    <mergeCell ref="H67:J67"/>
    <mergeCell ref="B68:C68"/>
    <mergeCell ref="D68:E68"/>
    <mergeCell ref="H68:J68"/>
    <mergeCell ref="B65:C65"/>
    <mergeCell ref="D65:E65"/>
    <mergeCell ref="H65:J65"/>
    <mergeCell ref="B66:C66"/>
    <mergeCell ref="D66:E66"/>
    <mergeCell ref="H66:J66"/>
    <mergeCell ref="B63:C63"/>
    <mergeCell ref="D63:E63"/>
    <mergeCell ref="H63:J63"/>
    <mergeCell ref="B64:C64"/>
    <mergeCell ref="D64:E64"/>
    <mergeCell ref="H64:J64"/>
    <mergeCell ref="B61:C61"/>
    <mergeCell ref="D61:E61"/>
    <mergeCell ref="H61:J61"/>
    <mergeCell ref="B62:C62"/>
    <mergeCell ref="D62:E62"/>
    <mergeCell ref="H62:J62"/>
    <mergeCell ref="B59:C59"/>
    <mergeCell ref="D59:E59"/>
    <mergeCell ref="H59:J59"/>
    <mergeCell ref="B60:C60"/>
    <mergeCell ref="D60:E60"/>
    <mergeCell ref="H60:J60"/>
    <mergeCell ref="B57:C57"/>
    <mergeCell ref="D57:E57"/>
    <mergeCell ref="H57:J57"/>
    <mergeCell ref="B58:C58"/>
    <mergeCell ref="D58:E58"/>
    <mergeCell ref="H58:I58"/>
    <mergeCell ref="B55:C55"/>
    <mergeCell ref="D55:E55"/>
    <mergeCell ref="H55:J55"/>
    <mergeCell ref="B56:C56"/>
    <mergeCell ref="D56:E56"/>
    <mergeCell ref="H56:J56"/>
    <mergeCell ref="B53:C53"/>
    <mergeCell ref="D53:E53"/>
    <mergeCell ref="H53:J53"/>
    <mergeCell ref="B54:C54"/>
    <mergeCell ref="D54:E54"/>
    <mergeCell ref="H54:J54"/>
    <mergeCell ref="B51:C51"/>
    <mergeCell ref="D51:E51"/>
    <mergeCell ref="H51:J51"/>
    <mergeCell ref="B52:C52"/>
    <mergeCell ref="D52:E52"/>
    <mergeCell ref="H52:J52"/>
    <mergeCell ref="B49:C49"/>
    <mergeCell ref="D49:E49"/>
    <mergeCell ref="H49:J49"/>
    <mergeCell ref="B50:C50"/>
    <mergeCell ref="D50:E50"/>
    <mergeCell ref="H50:J50"/>
    <mergeCell ref="B47:C47"/>
    <mergeCell ref="D47:E47"/>
    <mergeCell ref="H47:J47"/>
    <mergeCell ref="B48:C48"/>
    <mergeCell ref="D48:E48"/>
    <mergeCell ref="H48:J48"/>
    <mergeCell ref="B45:C45"/>
    <mergeCell ref="D45:E45"/>
    <mergeCell ref="H45:J45"/>
    <mergeCell ref="B46:C46"/>
    <mergeCell ref="D46:E46"/>
    <mergeCell ref="H46:J46"/>
    <mergeCell ref="D42:E42"/>
    <mergeCell ref="H42:J42"/>
    <mergeCell ref="B43:C43"/>
    <mergeCell ref="D43:E43"/>
    <mergeCell ref="H43:J43"/>
    <mergeCell ref="B44:C44"/>
    <mergeCell ref="D44:E44"/>
    <mergeCell ref="H44:J44"/>
    <mergeCell ref="B38:J38"/>
    <mergeCell ref="A39:A463"/>
    <mergeCell ref="B39:J39"/>
    <mergeCell ref="B40:C40"/>
    <mergeCell ref="D40:E40"/>
    <mergeCell ref="H40:J40"/>
    <mergeCell ref="B41:C41"/>
    <mergeCell ref="D41:E41"/>
    <mergeCell ref="H41:J41"/>
    <mergeCell ref="B42:C42"/>
    <mergeCell ref="B34:I34"/>
    <mergeCell ref="B35:I35"/>
    <mergeCell ref="A36:A37"/>
    <mergeCell ref="B36:J36"/>
    <mergeCell ref="B37:I37"/>
    <mergeCell ref="B28:H28"/>
    <mergeCell ref="B29:H29"/>
    <mergeCell ref="B30:H30"/>
    <mergeCell ref="B31:H31"/>
    <mergeCell ref="B32:H32"/>
    <mergeCell ref="B33:H33"/>
    <mergeCell ref="B22:J22"/>
    <mergeCell ref="B23:H23"/>
    <mergeCell ref="B24:H24"/>
    <mergeCell ref="B25:H25"/>
    <mergeCell ref="B26:H26"/>
    <mergeCell ref="B27:H27"/>
    <mergeCell ref="B16:H16"/>
    <mergeCell ref="B17:H17"/>
    <mergeCell ref="B18:J18"/>
    <mergeCell ref="B19:J19"/>
    <mergeCell ref="B20:J20"/>
    <mergeCell ref="B21:J21"/>
    <mergeCell ref="A8:K8"/>
    <mergeCell ref="B9:J9"/>
    <mergeCell ref="A10:A34"/>
    <mergeCell ref="B10:I10"/>
    <mergeCell ref="K10:K35"/>
    <mergeCell ref="B11:H11"/>
    <mergeCell ref="B12:H12"/>
    <mergeCell ref="B13:H13"/>
    <mergeCell ref="B14:H14"/>
    <mergeCell ref="B15:H15"/>
    <mergeCell ref="I2:K2"/>
    <mergeCell ref="I3:K3"/>
    <mergeCell ref="I4:K4"/>
    <mergeCell ref="A5:K5"/>
    <mergeCell ref="A6:K6"/>
    <mergeCell ref="A7:K7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O609"/>
  <sheetViews>
    <sheetView zoomScale="120" zoomScaleNormal="120" zoomScaleSheetLayoutView="120" zoomScalePageLayoutView="0" workbookViewId="0" topLeftCell="B596">
      <selection activeCell="H609" sqref="H609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2.25390625" style="38" customWidth="1"/>
    <col min="12" max="12" width="15.125" style="0" hidden="1" customWidth="1"/>
    <col min="13" max="13" width="20.00390625" style="0" hidden="1" customWidth="1"/>
    <col min="15" max="15" width="20.00390625" style="0" customWidth="1"/>
  </cols>
  <sheetData>
    <row r="1" spans="1:12" ht="15.75">
      <c r="A1" s="1" t="s">
        <v>106</v>
      </c>
      <c r="J1" s="4"/>
      <c r="K1" s="35" t="s">
        <v>107</v>
      </c>
      <c r="L1" s="3"/>
    </row>
    <row r="2" spans="1:12" ht="16.5" customHeight="1">
      <c r="A2" s="1" t="s">
        <v>274</v>
      </c>
      <c r="I2" s="120" t="s">
        <v>13</v>
      </c>
      <c r="J2" s="120"/>
      <c r="K2" s="120"/>
      <c r="L2" s="3"/>
    </row>
    <row r="3" spans="1:12" ht="18" customHeight="1">
      <c r="A3" s="1" t="s">
        <v>291</v>
      </c>
      <c r="I3" s="120" t="s">
        <v>105</v>
      </c>
      <c r="J3" s="120"/>
      <c r="K3" s="120"/>
      <c r="L3" s="3"/>
    </row>
    <row r="4" spans="1:13" ht="18" customHeight="1">
      <c r="A4" s="1" t="s">
        <v>275</v>
      </c>
      <c r="I4" s="121" t="s">
        <v>14</v>
      </c>
      <c r="J4" s="121"/>
      <c r="K4" s="121"/>
      <c r="L4" s="3"/>
      <c r="M4" s="3"/>
    </row>
    <row r="5" spans="1:1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3" ht="18.75">
      <c r="A6" s="122" t="s">
        <v>442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3"/>
    </row>
    <row r="7" spans="1:13" ht="18.7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"/>
      <c r="M7" s="3"/>
    </row>
    <row r="8" spans="1:13" ht="18.75">
      <c r="A8" s="122" t="s">
        <v>614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"/>
      <c r="M8" s="3"/>
    </row>
    <row r="9" spans="1:13" ht="56.25" customHeight="1">
      <c r="A9" s="8" t="s">
        <v>109</v>
      </c>
      <c r="B9" s="123" t="s">
        <v>256</v>
      </c>
      <c r="C9" s="123"/>
      <c r="D9" s="123"/>
      <c r="E9" s="123"/>
      <c r="F9" s="123"/>
      <c r="G9" s="123"/>
      <c r="H9" s="123"/>
      <c r="I9" s="123"/>
      <c r="J9" s="123"/>
      <c r="K9" s="16" t="s">
        <v>316</v>
      </c>
      <c r="L9" s="5"/>
      <c r="M9" s="9" t="s">
        <v>108</v>
      </c>
    </row>
    <row r="10" spans="1:15" ht="15.75" customHeight="1">
      <c r="A10" s="124">
        <v>2111</v>
      </c>
      <c r="B10" s="125" t="s">
        <v>615</v>
      </c>
      <c r="C10" s="126"/>
      <c r="D10" s="126"/>
      <c r="E10" s="126"/>
      <c r="F10" s="126"/>
      <c r="G10" s="126"/>
      <c r="H10" s="126"/>
      <c r="I10" s="127"/>
      <c r="J10" s="46"/>
      <c r="K10" s="128">
        <v>30653639</v>
      </c>
      <c r="L10" s="5"/>
      <c r="M10" s="10"/>
      <c r="O10" s="2"/>
    </row>
    <row r="11" spans="1:13" ht="15.75" customHeight="1">
      <c r="A11" s="124"/>
      <c r="B11" s="125" t="s">
        <v>99</v>
      </c>
      <c r="C11" s="126"/>
      <c r="D11" s="126"/>
      <c r="E11" s="126"/>
      <c r="F11" s="126"/>
      <c r="G11" s="126"/>
      <c r="H11" s="127"/>
      <c r="I11" s="40"/>
      <c r="J11" s="46"/>
      <c r="K11" s="129"/>
      <c r="L11" s="5"/>
      <c r="M11" s="5"/>
    </row>
    <row r="12" spans="1:13" ht="15.75" customHeight="1">
      <c r="A12" s="124"/>
      <c r="B12" s="131" t="s">
        <v>616</v>
      </c>
      <c r="C12" s="131"/>
      <c r="D12" s="131"/>
      <c r="E12" s="131"/>
      <c r="F12" s="131"/>
      <c r="G12" s="131"/>
      <c r="H12" s="131"/>
      <c r="I12" s="40"/>
      <c r="J12" s="46"/>
      <c r="K12" s="129"/>
      <c r="L12" s="5"/>
      <c r="M12" s="5"/>
    </row>
    <row r="13" spans="1:13" ht="15.75" customHeight="1">
      <c r="A13" s="124"/>
      <c r="B13" s="131" t="s">
        <v>617</v>
      </c>
      <c r="C13" s="131"/>
      <c r="D13" s="131"/>
      <c r="E13" s="131"/>
      <c r="F13" s="131"/>
      <c r="G13" s="131"/>
      <c r="H13" s="131"/>
      <c r="I13" s="40"/>
      <c r="J13" s="46"/>
      <c r="K13" s="129"/>
      <c r="L13" s="5"/>
      <c r="M13" s="5"/>
    </row>
    <row r="14" spans="1:13" ht="21" customHeight="1">
      <c r="A14" s="124"/>
      <c r="B14" s="131" t="s">
        <v>618</v>
      </c>
      <c r="C14" s="131"/>
      <c r="D14" s="131"/>
      <c r="E14" s="131"/>
      <c r="F14" s="131"/>
      <c r="G14" s="131"/>
      <c r="H14" s="131"/>
      <c r="I14" s="40"/>
      <c r="J14" s="46"/>
      <c r="K14" s="129"/>
      <c r="L14" s="5"/>
      <c r="M14" s="5"/>
    </row>
    <row r="15" spans="1:13" ht="17.25" customHeight="1">
      <c r="A15" s="124"/>
      <c r="B15" s="131" t="s">
        <v>619</v>
      </c>
      <c r="C15" s="131"/>
      <c r="D15" s="131"/>
      <c r="E15" s="131"/>
      <c r="F15" s="131"/>
      <c r="G15" s="131"/>
      <c r="H15" s="131"/>
      <c r="I15" s="40"/>
      <c r="J15" s="46"/>
      <c r="K15" s="129"/>
      <c r="L15" s="5"/>
      <c r="M15" s="5"/>
    </row>
    <row r="16" spans="1:13" ht="17.25" customHeight="1">
      <c r="A16" s="124"/>
      <c r="B16" s="131" t="s">
        <v>620</v>
      </c>
      <c r="C16" s="131"/>
      <c r="D16" s="131"/>
      <c r="E16" s="131"/>
      <c r="F16" s="131"/>
      <c r="G16" s="131"/>
      <c r="H16" s="131"/>
      <c r="I16" s="40"/>
      <c r="J16" s="46"/>
      <c r="K16" s="129"/>
      <c r="L16" s="5"/>
      <c r="M16" s="5"/>
    </row>
    <row r="17" spans="1:13" ht="17.25" customHeight="1">
      <c r="A17" s="124"/>
      <c r="B17" s="131" t="s">
        <v>621</v>
      </c>
      <c r="C17" s="131"/>
      <c r="D17" s="131"/>
      <c r="E17" s="131"/>
      <c r="F17" s="131"/>
      <c r="G17" s="131"/>
      <c r="H17" s="131"/>
      <c r="I17" s="40"/>
      <c r="J17" s="46"/>
      <c r="K17" s="129"/>
      <c r="L17" s="5"/>
      <c r="M17" s="5"/>
    </row>
    <row r="18" spans="1:13" ht="18.75" customHeight="1">
      <c r="A18" s="124"/>
      <c r="B18" s="131" t="s">
        <v>100</v>
      </c>
      <c r="C18" s="131"/>
      <c r="D18" s="131"/>
      <c r="E18" s="131"/>
      <c r="F18" s="131"/>
      <c r="G18" s="131"/>
      <c r="H18" s="131"/>
      <c r="I18" s="131"/>
      <c r="J18" s="131"/>
      <c r="K18" s="129"/>
      <c r="L18" s="5"/>
      <c r="M18" s="5"/>
    </row>
    <row r="19" spans="1:13" ht="20.25" customHeight="1">
      <c r="A19" s="124"/>
      <c r="B19" s="131" t="s">
        <v>622</v>
      </c>
      <c r="C19" s="131"/>
      <c r="D19" s="131"/>
      <c r="E19" s="131"/>
      <c r="F19" s="131"/>
      <c r="G19" s="131"/>
      <c r="H19" s="131"/>
      <c r="I19" s="131"/>
      <c r="J19" s="131"/>
      <c r="K19" s="129"/>
      <c r="L19" s="5"/>
      <c r="M19" s="5"/>
    </row>
    <row r="20" spans="1:13" ht="20.25" customHeight="1">
      <c r="A20" s="124"/>
      <c r="B20" s="132" t="s">
        <v>624</v>
      </c>
      <c r="C20" s="131"/>
      <c r="D20" s="131"/>
      <c r="E20" s="131"/>
      <c r="F20" s="131"/>
      <c r="G20" s="131"/>
      <c r="H20" s="131"/>
      <c r="I20" s="131"/>
      <c r="J20" s="131"/>
      <c r="K20" s="129"/>
      <c r="L20" s="5"/>
      <c r="M20" s="5"/>
    </row>
    <row r="21" spans="1:13" ht="19.5" customHeight="1">
      <c r="A21" s="124"/>
      <c r="B21" s="132" t="s">
        <v>625</v>
      </c>
      <c r="C21" s="131"/>
      <c r="D21" s="131"/>
      <c r="E21" s="131"/>
      <c r="F21" s="131"/>
      <c r="G21" s="131"/>
      <c r="H21" s="131"/>
      <c r="I21" s="131"/>
      <c r="J21" s="131"/>
      <c r="K21" s="129"/>
      <c r="L21" s="5"/>
      <c r="M21" s="5"/>
    </row>
    <row r="22" spans="1:13" ht="22.5" customHeight="1">
      <c r="A22" s="124"/>
      <c r="B22" s="133" t="s">
        <v>623</v>
      </c>
      <c r="C22" s="133"/>
      <c r="D22" s="133"/>
      <c r="E22" s="133"/>
      <c r="F22" s="133"/>
      <c r="G22" s="133"/>
      <c r="H22" s="133"/>
      <c r="I22" s="133"/>
      <c r="J22" s="133"/>
      <c r="K22" s="129"/>
      <c r="L22" s="5"/>
      <c r="M22" s="5"/>
    </row>
    <row r="23" spans="1:13" ht="67.5" customHeight="1">
      <c r="A23" s="124"/>
      <c r="B23" s="125" t="s">
        <v>647</v>
      </c>
      <c r="C23" s="126"/>
      <c r="D23" s="126"/>
      <c r="E23" s="126"/>
      <c r="F23" s="126"/>
      <c r="G23" s="126"/>
      <c r="H23" s="127"/>
      <c r="I23" s="40"/>
      <c r="J23" s="46">
        <v>34757876</v>
      </c>
      <c r="K23" s="129"/>
      <c r="L23" s="5"/>
      <c r="M23" s="5"/>
    </row>
    <row r="24" spans="1:13" ht="15" customHeight="1">
      <c r="A24" s="124"/>
      <c r="B24" s="134" t="s">
        <v>101</v>
      </c>
      <c r="C24" s="134"/>
      <c r="D24" s="134"/>
      <c r="E24" s="134"/>
      <c r="F24" s="134"/>
      <c r="G24" s="134"/>
      <c r="H24" s="134"/>
      <c r="I24" s="64"/>
      <c r="J24" s="63"/>
      <c r="K24" s="129"/>
      <c r="L24" s="5"/>
      <c r="M24" s="5"/>
    </row>
    <row r="25" spans="1:13" ht="31.5" customHeight="1">
      <c r="A25" s="124"/>
      <c r="B25" s="125" t="s">
        <v>626</v>
      </c>
      <c r="C25" s="126"/>
      <c r="D25" s="126"/>
      <c r="E25" s="126"/>
      <c r="F25" s="126"/>
      <c r="G25" s="126"/>
      <c r="H25" s="127"/>
      <c r="I25" s="40"/>
      <c r="J25" s="40">
        <v>5120005</v>
      </c>
      <c r="K25" s="129"/>
      <c r="L25" s="5"/>
      <c r="M25" s="5"/>
    </row>
    <row r="26" spans="1:13" ht="51" customHeight="1">
      <c r="A26" s="124"/>
      <c r="B26" s="131" t="s">
        <v>628</v>
      </c>
      <c r="C26" s="131"/>
      <c r="D26" s="131"/>
      <c r="E26" s="131"/>
      <c r="F26" s="131"/>
      <c r="G26" s="131"/>
      <c r="H26" s="131"/>
      <c r="I26" s="40"/>
      <c r="J26" s="40">
        <v>282905</v>
      </c>
      <c r="K26" s="129"/>
      <c r="L26" s="5"/>
      <c r="M26" s="5"/>
    </row>
    <row r="27" spans="1:13" ht="21.75" customHeight="1">
      <c r="A27" s="124"/>
      <c r="B27" s="131" t="s">
        <v>102</v>
      </c>
      <c r="C27" s="131"/>
      <c r="D27" s="131"/>
      <c r="E27" s="131"/>
      <c r="F27" s="131"/>
      <c r="G27" s="131"/>
      <c r="H27" s="131"/>
      <c r="I27" s="40"/>
      <c r="J27" s="46"/>
      <c r="K27" s="129"/>
      <c r="L27" s="5"/>
      <c r="M27" s="5"/>
    </row>
    <row r="28" spans="1:13" ht="18.75" customHeight="1">
      <c r="A28" s="124"/>
      <c r="B28" s="132" t="s">
        <v>629</v>
      </c>
      <c r="C28" s="131"/>
      <c r="D28" s="131"/>
      <c r="E28" s="131"/>
      <c r="F28" s="131"/>
      <c r="G28" s="131"/>
      <c r="H28" s="131"/>
      <c r="I28" s="40"/>
      <c r="J28" s="40">
        <v>945426</v>
      </c>
      <c r="K28" s="129"/>
      <c r="L28" s="5"/>
      <c r="M28" s="5"/>
    </row>
    <row r="29" spans="1:13" ht="21.75" customHeight="1">
      <c r="A29" s="124"/>
      <c r="B29" s="132" t="s">
        <v>630</v>
      </c>
      <c r="C29" s="131"/>
      <c r="D29" s="131"/>
      <c r="E29" s="131"/>
      <c r="F29" s="131"/>
      <c r="G29" s="131"/>
      <c r="H29" s="131"/>
      <c r="I29" s="40"/>
      <c r="J29" s="40">
        <v>35848</v>
      </c>
      <c r="K29" s="129"/>
      <c r="L29" s="5"/>
      <c r="M29" s="5"/>
    </row>
    <row r="30" spans="1:13" ht="30" customHeight="1">
      <c r="A30" s="124"/>
      <c r="B30" s="132" t="s">
        <v>631</v>
      </c>
      <c r="C30" s="131"/>
      <c r="D30" s="131"/>
      <c r="E30" s="131"/>
      <c r="F30" s="131"/>
      <c r="G30" s="131"/>
      <c r="H30" s="131"/>
      <c r="I30" s="40"/>
      <c r="J30" s="40">
        <v>130615</v>
      </c>
      <c r="K30" s="129"/>
      <c r="L30" s="5"/>
      <c r="M30" s="5"/>
    </row>
    <row r="31" spans="1:13" ht="51.75" customHeight="1">
      <c r="A31" s="124"/>
      <c r="B31" s="131" t="s">
        <v>632</v>
      </c>
      <c r="C31" s="131"/>
      <c r="D31" s="131"/>
      <c r="E31" s="131"/>
      <c r="F31" s="131"/>
      <c r="G31" s="131"/>
      <c r="H31" s="131"/>
      <c r="I31" s="40"/>
      <c r="J31" s="40">
        <v>230525</v>
      </c>
      <c r="K31" s="129"/>
      <c r="L31" s="5"/>
      <c r="M31" s="5"/>
    </row>
    <row r="32" spans="1:13" ht="63.75" customHeight="1">
      <c r="A32" s="124"/>
      <c r="B32" s="131" t="s">
        <v>633</v>
      </c>
      <c r="C32" s="131"/>
      <c r="D32" s="131"/>
      <c r="E32" s="131"/>
      <c r="F32" s="131"/>
      <c r="G32" s="131"/>
      <c r="H32" s="131"/>
      <c r="I32" s="40"/>
      <c r="J32" s="40">
        <f>453664</f>
        <v>453664</v>
      </c>
      <c r="K32" s="129"/>
      <c r="L32" s="5"/>
      <c r="M32" s="5"/>
    </row>
    <row r="33" spans="1:13" ht="18.75" customHeight="1" hidden="1">
      <c r="A33" s="124"/>
      <c r="B33" s="131"/>
      <c r="C33" s="131"/>
      <c r="D33" s="131"/>
      <c r="E33" s="131"/>
      <c r="F33" s="131"/>
      <c r="G33" s="131"/>
      <c r="H33" s="131"/>
      <c r="I33" s="40"/>
      <c r="J33" s="40">
        <v>11500</v>
      </c>
      <c r="K33" s="129"/>
      <c r="L33" s="5"/>
      <c r="M33" s="5"/>
    </row>
    <row r="34" spans="1:13" ht="22.5" customHeight="1">
      <c r="A34" s="124"/>
      <c r="B34" s="135" t="s">
        <v>634</v>
      </c>
      <c r="C34" s="136"/>
      <c r="D34" s="136"/>
      <c r="E34" s="136"/>
      <c r="F34" s="136"/>
      <c r="G34" s="136"/>
      <c r="H34" s="136"/>
      <c r="I34" s="137"/>
      <c r="J34" s="65">
        <v>178500</v>
      </c>
      <c r="K34" s="129"/>
      <c r="L34" s="5"/>
      <c r="M34" s="5"/>
    </row>
    <row r="35" spans="1:13" ht="13.5" customHeight="1">
      <c r="A35" s="8"/>
      <c r="B35" s="131" t="s">
        <v>460</v>
      </c>
      <c r="C35" s="131"/>
      <c r="D35" s="131"/>
      <c r="E35" s="131"/>
      <c r="F35" s="131"/>
      <c r="G35" s="131"/>
      <c r="H35" s="131"/>
      <c r="I35" s="131"/>
      <c r="J35" s="65">
        <v>21171</v>
      </c>
      <c r="K35" s="130"/>
      <c r="L35" s="5"/>
      <c r="M35" s="5"/>
    </row>
    <row r="36" spans="1:15" ht="16.5" customHeight="1">
      <c r="A36" s="138">
        <v>2120</v>
      </c>
      <c r="B36" s="131" t="s">
        <v>182</v>
      </c>
      <c r="C36" s="131"/>
      <c r="D36" s="131"/>
      <c r="E36" s="131"/>
      <c r="F36" s="131"/>
      <c r="G36" s="131"/>
      <c r="H36" s="131"/>
      <c r="I36" s="131"/>
      <c r="J36" s="131"/>
      <c r="K36" s="314">
        <f>K10*0.22</f>
        <v>6743800.58</v>
      </c>
      <c r="L36" s="5"/>
      <c r="M36" s="315"/>
      <c r="O36" s="95"/>
    </row>
    <row r="37" spans="1:13" ht="16.5" customHeight="1">
      <c r="A37" s="138"/>
      <c r="B37" s="131" t="s">
        <v>11</v>
      </c>
      <c r="C37" s="131"/>
      <c r="D37" s="131"/>
      <c r="E37" s="131"/>
      <c r="F37" s="131"/>
      <c r="G37" s="131"/>
      <c r="H37" s="131"/>
      <c r="I37" s="131"/>
      <c r="J37" s="49"/>
      <c r="K37" s="314"/>
      <c r="L37" s="5"/>
      <c r="M37" s="315"/>
    </row>
    <row r="38" spans="1:15" ht="18.75" customHeight="1">
      <c r="A38" s="11">
        <v>2210</v>
      </c>
      <c r="B38" s="143" t="s">
        <v>183</v>
      </c>
      <c r="C38" s="143"/>
      <c r="D38" s="143"/>
      <c r="E38" s="143"/>
      <c r="F38" s="143"/>
      <c r="G38" s="143"/>
      <c r="H38" s="143"/>
      <c r="I38" s="143"/>
      <c r="J38" s="143"/>
      <c r="K38" s="39">
        <f>K86+K139+K177+K196+K244+K272+K291+K321+K327+K347+K368+K424+K425+K426+K427+K428+K429+K430+K431+K455+K463</f>
        <v>10587339.7</v>
      </c>
      <c r="L38" s="5"/>
      <c r="M38" s="12"/>
      <c r="O38" s="2"/>
    </row>
    <row r="39" spans="1:15" ht="18.75">
      <c r="A39" s="144"/>
      <c r="B39" s="133" t="s">
        <v>233</v>
      </c>
      <c r="C39" s="133"/>
      <c r="D39" s="133"/>
      <c r="E39" s="133"/>
      <c r="F39" s="133"/>
      <c r="G39" s="133"/>
      <c r="H39" s="133"/>
      <c r="I39" s="133"/>
      <c r="J39" s="133"/>
      <c r="K39" s="21"/>
      <c r="L39" s="5"/>
      <c r="M39" s="5"/>
      <c r="O39" s="92"/>
    </row>
    <row r="40" spans="1:13" ht="33" customHeight="1">
      <c r="A40" s="145"/>
      <c r="B40" s="147" t="s">
        <v>258</v>
      </c>
      <c r="C40" s="147"/>
      <c r="D40" s="148" t="s">
        <v>259</v>
      </c>
      <c r="E40" s="148"/>
      <c r="F40" s="45" t="s">
        <v>260</v>
      </c>
      <c r="G40" s="44" t="s">
        <v>261</v>
      </c>
      <c r="H40" s="147" t="s">
        <v>257</v>
      </c>
      <c r="I40" s="147"/>
      <c r="J40" s="147"/>
      <c r="K40" s="21"/>
      <c r="L40" s="5"/>
      <c r="M40" s="5"/>
    </row>
    <row r="41" spans="1:13" ht="18.75">
      <c r="A41" s="145"/>
      <c r="B41" s="149" t="s">
        <v>114</v>
      </c>
      <c r="C41" s="149"/>
      <c r="D41" s="150" t="s">
        <v>117</v>
      </c>
      <c r="E41" s="150"/>
      <c r="F41" s="41">
        <v>902</v>
      </c>
      <c r="G41" s="42">
        <v>110</v>
      </c>
      <c r="H41" s="151">
        <f>G41*F41</f>
        <v>99220</v>
      </c>
      <c r="I41" s="151"/>
      <c r="J41" s="151"/>
      <c r="K41" s="21" t="s">
        <v>298</v>
      </c>
      <c r="L41" s="5"/>
      <c r="M41" s="5"/>
    </row>
    <row r="42" spans="1:13" ht="18.75" customHeight="1">
      <c r="A42" s="145"/>
      <c r="B42" s="149" t="s">
        <v>115</v>
      </c>
      <c r="C42" s="149"/>
      <c r="D42" s="150" t="s">
        <v>118</v>
      </c>
      <c r="E42" s="150"/>
      <c r="F42" s="41">
        <v>250</v>
      </c>
      <c r="G42" s="42">
        <v>8</v>
      </c>
      <c r="H42" s="151">
        <f>G42*F42</f>
        <v>2000</v>
      </c>
      <c r="I42" s="151"/>
      <c r="J42" s="151"/>
      <c r="K42" s="21" t="s">
        <v>298</v>
      </c>
      <c r="L42" s="5"/>
      <c r="M42" s="5"/>
    </row>
    <row r="43" spans="1:13" ht="18.75">
      <c r="A43" s="145"/>
      <c r="B43" s="149" t="s">
        <v>464</v>
      </c>
      <c r="C43" s="149"/>
      <c r="D43" s="150" t="s">
        <v>111</v>
      </c>
      <c r="E43" s="150"/>
      <c r="F43" s="41">
        <v>301</v>
      </c>
      <c r="G43" s="42">
        <v>30</v>
      </c>
      <c r="H43" s="151">
        <f>G43*F43</f>
        <v>9030</v>
      </c>
      <c r="I43" s="151"/>
      <c r="J43" s="151"/>
      <c r="K43" s="21" t="s">
        <v>298</v>
      </c>
      <c r="L43" s="5"/>
      <c r="M43" s="5"/>
    </row>
    <row r="44" spans="1:13" ht="16.5" customHeight="1">
      <c r="A44" s="145"/>
      <c r="B44" s="149" t="s">
        <v>116</v>
      </c>
      <c r="C44" s="149"/>
      <c r="D44" s="150" t="s">
        <v>117</v>
      </c>
      <c r="E44" s="150"/>
      <c r="F44" s="41">
        <v>0</v>
      </c>
      <c r="G44" s="42">
        <v>10</v>
      </c>
      <c r="H44" s="151">
        <f>G44*F44</f>
        <v>0</v>
      </c>
      <c r="I44" s="151"/>
      <c r="J44" s="151"/>
      <c r="K44" s="21" t="s">
        <v>298</v>
      </c>
      <c r="L44" s="5"/>
      <c r="M44" s="5"/>
    </row>
    <row r="45" spans="1:13" ht="18.75">
      <c r="A45" s="145"/>
      <c r="B45" s="149" t="s">
        <v>333</v>
      </c>
      <c r="C45" s="149"/>
      <c r="D45" s="150" t="s">
        <v>117</v>
      </c>
      <c r="E45" s="150"/>
      <c r="F45" s="41">
        <v>0</v>
      </c>
      <c r="G45" s="42">
        <v>20</v>
      </c>
      <c r="H45" s="151">
        <f>F45*G45</f>
        <v>0</v>
      </c>
      <c r="I45" s="151"/>
      <c r="J45" s="151"/>
      <c r="K45" s="21" t="s">
        <v>298</v>
      </c>
      <c r="L45" s="5"/>
      <c r="M45" s="5"/>
    </row>
    <row r="46" spans="1:13" ht="18.75">
      <c r="A46" s="145"/>
      <c r="B46" s="149" t="s">
        <v>267</v>
      </c>
      <c r="C46" s="149"/>
      <c r="D46" s="150" t="s">
        <v>111</v>
      </c>
      <c r="E46" s="150"/>
      <c r="F46" s="41">
        <v>0</v>
      </c>
      <c r="G46" s="42">
        <v>45</v>
      </c>
      <c r="H46" s="151">
        <f>G46*F46</f>
        <v>0</v>
      </c>
      <c r="I46" s="151"/>
      <c r="J46" s="151"/>
      <c r="K46" s="21" t="s">
        <v>298</v>
      </c>
      <c r="L46" s="5"/>
      <c r="M46" s="5"/>
    </row>
    <row r="47" spans="1:13" ht="18.75">
      <c r="A47" s="145"/>
      <c r="B47" s="149" t="s">
        <v>119</v>
      </c>
      <c r="C47" s="149"/>
      <c r="D47" s="150" t="s">
        <v>117</v>
      </c>
      <c r="E47" s="150"/>
      <c r="F47" s="41">
        <v>0</v>
      </c>
      <c r="G47" s="42">
        <v>70</v>
      </c>
      <c r="H47" s="151">
        <f>F47*70</f>
        <v>0</v>
      </c>
      <c r="I47" s="151"/>
      <c r="J47" s="151"/>
      <c r="K47" s="21" t="s">
        <v>298</v>
      </c>
      <c r="L47" s="5"/>
      <c r="M47" s="5"/>
    </row>
    <row r="48" spans="1:13" ht="18.75">
      <c r="A48" s="145"/>
      <c r="B48" s="149" t="s">
        <v>120</v>
      </c>
      <c r="C48" s="149"/>
      <c r="D48" s="150" t="s">
        <v>111</v>
      </c>
      <c r="E48" s="150"/>
      <c r="F48" s="41">
        <v>0</v>
      </c>
      <c r="G48" s="42">
        <v>70</v>
      </c>
      <c r="H48" s="151">
        <f>G48*F48</f>
        <v>0</v>
      </c>
      <c r="I48" s="151"/>
      <c r="J48" s="151"/>
      <c r="K48" s="21" t="s">
        <v>298</v>
      </c>
      <c r="L48" s="5"/>
      <c r="M48" s="5"/>
    </row>
    <row r="49" spans="1:13" ht="16.5" customHeight="1">
      <c r="A49" s="145"/>
      <c r="B49" s="149" t="s">
        <v>263</v>
      </c>
      <c r="C49" s="149"/>
      <c r="D49" s="150" t="s">
        <v>117</v>
      </c>
      <c r="E49" s="150"/>
      <c r="F49" s="41">
        <v>479</v>
      </c>
      <c r="G49" s="42">
        <v>45</v>
      </c>
      <c r="H49" s="151">
        <f>G49*F49</f>
        <v>21555</v>
      </c>
      <c r="I49" s="151"/>
      <c r="J49" s="151"/>
      <c r="K49" s="21" t="s">
        <v>298</v>
      </c>
      <c r="L49" s="5"/>
      <c r="M49" s="5"/>
    </row>
    <row r="50" spans="1:13" ht="18.75">
      <c r="A50" s="145"/>
      <c r="B50" s="149" t="s">
        <v>121</v>
      </c>
      <c r="C50" s="149"/>
      <c r="D50" s="150" t="s">
        <v>122</v>
      </c>
      <c r="E50" s="150"/>
      <c r="F50" s="41">
        <v>0</v>
      </c>
      <c r="G50" s="42">
        <v>30</v>
      </c>
      <c r="H50" s="151">
        <f>F50*30</f>
        <v>0</v>
      </c>
      <c r="I50" s="151"/>
      <c r="J50" s="151"/>
      <c r="K50" s="21" t="s">
        <v>298</v>
      </c>
      <c r="L50" s="5"/>
      <c r="M50" s="5"/>
    </row>
    <row r="51" spans="1:13" ht="18.75" customHeight="1">
      <c r="A51" s="145"/>
      <c r="B51" s="149" t="s">
        <v>334</v>
      </c>
      <c r="C51" s="149"/>
      <c r="D51" s="150" t="s">
        <v>117</v>
      </c>
      <c r="E51" s="150"/>
      <c r="F51" s="41">
        <v>0</v>
      </c>
      <c r="G51" s="42">
        <v>100</v>
      </c>
      <c r="H51" s="152">
        <f>F51*75</f>
        <v>0</v>
      </c>
      <c r="I51" s="152"/>
      <c r="J51" s="152"/>
      <c r="K51" s="21" t="s">
        <v>298</v>
      </c>
      <c r="L51" s="5"/>
      <c r="M51" s="5"/>
    </row>
    <row r="52" spans="1:13" ht="15.75" customHeight="1" hidden="1">
      <c r="A52" s="145"/>
      <c r="B52" s="149" t="s">
        <v>123</v>
      </c>
      <c r="C52" s="149"/>
      <c r="D52" s="150" t="s">
        <v>111</v>
      </c>
      <c r="E52" s="150"/>
      <c r="F52" s="41"/>
      <c r="G52" s="42"/>
      <c r="H52" s="151"/>
      <c r="I52" s="151"/>
      <c r="J52" s="151"/>
      <c r="K52" s="21"/>
      <c r="L52" s="5"/>
      <c r="M52" s="5"/>
    </row>
    <row r="53" spans="1:13" ht="16.5" customHeight="1">
      <c r="A53" s="145"/>
      <c r="B53" s="149" t="s">
        <v>124</v>
      </c>
      <c r="C53" s="149"/>
      <c r="D53" s="150" t="s">
        <v>111</v>
      </c>
      <c r="E53" s="150"/>
      <c r="F53" s="41">
        <v>475</v>
      </c>
      <c r="G53" s="42">
        <v>20</v>
      </c>
      <c r="H53" s="151">
        <f aca="true" t="shared" si="0" ref="H53:H63">G53*F53</f>
        <v>9500</v>
      </c>
      <c r="I53" s="151"/>
      <c r="J53" s="151"/>
      <c r="K53" s="21" t="s">
        <v>298</v>
      </c>
      <c r="L53" s="5"/>
      <c r="M53" s="5"/>
    </row>
    <row r="54" spans="1:13" ht="18.75" customHeight="1">
      <c r="A54" s="145"/>
      <c r="B54" s="149" t="s">
        <v>265</v>
      </c>
      <c r="C54" s="149"/>
      <c r="D54" s="150" t="s">
        <v>111</v>
      </c>
      <c r="E54" s="150"/>
      <c r="F54" s="41">
        <v>250</v>
      </c>
      <c r="G54" s="42">
        <v>15</v>
      </c>
      <c r="H54" s="151">
        <f t="shared" si="0"/>
        <v>3750</v>
      </c>
      <c r="I54" s="151"/>
      <c r="J54" s="151"/>
      <c r="K54" s="21" t="s">
        <v>298</v>
      </c>
      <c r="L54" s="5"/>
      <c r="M54" s="5"/>
    </row>
    <row r="55" spans="1:13" ht="18.75">
      <c r="A55" s="145"/>
      <c r="B55" s="149" t="s">
        <v>335</v>
      </c>
      <c r="C55" s="149"/>
      <c r="D55" s="150" t="s">
        <v>111</v>
      </c>
      <c r="E55" s="150"/>
      <c r="F55" s="41">
        <v>420</v>
      </c>
      <c r="G55" s="42">
        <v>5</v>
      </c>
      <c r="H55" s="151">
        <f t="shared" si="0"/>
        <v>2100</v>
      </c>
      <c r="I55" s="151"/>
      <c r="J55" s="151"/>
      <c r="K55" s="21" t="s">
        <v>298</v>
      </c>
      <c r="L55" s="5"/>
      <c r="M55" s="5"/>
    </row>
    <row r="56" spans="1:13" ht="18.75">
      <c r="A56" s="145"/>
      <c r="B56" s="149" t="s">
        <v>262</v>
      </c>
      <c r="C56" s="149"/>
      <c r="D56" s="150" t="s">
        <v>111</v>
      </c>
      <c r="E56" s="150"/>
      <c r="F56" s="41">
        <v>250</v>
      </c>
      <c r="G56" s="42">
        <v>20</v>
      </c>
      <c r="H56" s="151">
        <f t="shared" si="0"/>
        <v>5000</v>
      </c>
      <c r="I56" s="151"/>
      <c r="J56" s="151"/>
      <c r="K56" s="21" t="s">
        <v>298</v>
      </c>
      <c r="L56" s="5"/>
      <c r="M56" s="5"/>
    </row>
    <row r="57" spans="1:13" ht="18.75">
      <c r="A57" s="145"/>
      <c r="B57" s="149" t="s">
        <v>23</v>
      </c>
      <c r="C57" s="149"/>
      <c r="D57" s="150" t="s">
        <v>111</v>
      </c>
      <c r="E57" s="150"/>
      <c r="F57" s="41">
        <v>250</v>
      </c>
      <c r="G57" s="42">
        <v>15</v>
      </c>
      <c r="H57" s="151">
        <f>G57*F57</f>
        <v>3750</v>
      </c>
      <c r="I57" s="151"/>
      <c r="J57" s="151"/>
      <c r="K57" s="21" t="s">
        <v>298</v>
      </c>
      <c r="L57" s="5"/>
      <c r="M57" s="5"/>
    </row>
    <row r="58" spans="1:13" ht="18.75">
      <c r="A58" s="145"/>
      <c r="B58" s="149" t="s">
        <v>462</v>
      </c>
      <c r="C58" s="149"/>
      <c r="D58" s="150" t="s">
        <v>111</v>
      </c>
      <c r="E58" s="150"/>
      <c r="F58" s="41">
        <v>1005</v>
      </c>
      <c r="G58" s="42">
        <v>10</v>
      </c>
      <c r="H58" s="153">
        <f>G58*F58</f>
        <v>10050</v>
      </c>
      <c r="I58" s="154"/>
      <c r="K58" s="21" t="s">
        <v>298</v>
      </c>
      <c r="L58" s="5"/>
      <c r="M58" s="5"/>
    </row>
    <row r="59" spans="1:13" ht="18.75">
      <c r="A59" s="145"/>
      <c r="B59" s="149" t="s">
        <v>125</v>
      </c>
      <c r="C59" s="149"/>
      <c r="D59" s="150" t="s">
        <v>111</v>
      </c>
      <c r="E59" s="150"/>
      <c r="F59" s="41">
        <v>322</v>
      </c>
      <c r="G59" s="42">
        <v>65</v>
      </c>
      <c r="H59" s="151">
        <f>F59*G59</f>
        <v>20930</v>
      </c>
      <c r="I59" s="151"/>
      <c r="J59" s="151"/>
      <c r="K59" s="21" t="s">
        <v>298</v>
      </c>
      <c r="L59" s="5"/>
      <c r="M59" s="5"/>
    </row>
    <row r="60" spans="1:13" ht="18.75">
      <c r="A60" s="145"/>
      <c r="B60" s="149" t="s">
        <v>461</v>
      </c>
      <c r="C60" s="149"/>
      <c r="D60" s="150" t="s">
        <v>111</v>
      </c>
      <c r="E60" s="150"/>
      <c r="F60" s="41">
        <v>375</v>
      </c>
      <c r="G60" s="42">
        <v>35</v>
      </c>
      <c r="H60" s="151">
        <f t="shared" si="0"/>
        <v>13125</v>
      </c>
      <c r="I60" s="151"/>
      <c r="J60" s="151"/>
      <c r="K60" s="21" t="s">
        <v>298</v>
      </c>
      <c r="L60" s="5"/>
      <c r="M60" s="5"/>
    </row>
    <row r="61" spans="1:13" ht="18.75">
      <c r="A61" s="145"/>
      <c r="B61" s="149" t="s">
        <v>126</v>
      </c>
      <c r="C61" s="149"/>
      <c r="D61" s="150" t="s">
        <v>111</v>
      </c>
      <c r="E61" s="150"/>
      <c r="F61" s="41">
        <v>475</v>
      </c>
      <c r="G61" s="42">
        <v>5</v>
      </c>
      <c r="H61" s="152">
        <f>G61*F61</f>
        <v>2375</v>
      </c>
      <c r="I61" s="152"/>
      <c r="J61" s="152"/>
      <c r="K61" s="21" t="s">
        <v>298</v>
      </c>
      <c r="L61" s="5"/>
      <c r="M61" s="5"/>
    </row>
    <row r="62" spans="1:13" ht="18.75">
      <c r="A62" s="145"/>
      <c r="B62" s="149" t="s">
        <v>127</v>
      </c>
      <c r="C62" s="149"/>
      <c r="D62" s="150" t="s">
        <v>111</v>
      </c>
      <c r="E62" s="150"/>
      <c r="F62" s="41">
        <v>0</v>
      </c>
      <c r="G62" s="42">
        <v>8</v>
      </c>
      <c r="H62" s="151">
        <f t="shared" si="0"/>
        <v>0</v>
      </c>
      <c r="I62" s="151"/>
      <c r="J62" s="151"/>
      <c r="K62" s="21" t="s">
        <v>298</v>
      </c>
      <c r="L62" s="5"/>
      <c r="M62" s="5"/>
    </row>
    <row r="63" spans="1:13" ht="18.75">
      <c r="A63" s="145"/>
      <c r="B63" s="149" t="s">
        <v>465</v>
      </c>
      <c r="C63" s="149"/>
      <c r="D63" s="150" t="s">
        <v>111</v>
      </c>
      <c r="E63" s="150"/>
      <c r="F63" s="41">
        <v>0</v>
      </c>
      <c r="G63" s="42">
        <v>5</v>
      </c>
      <c r="H63" s="151">
        <f t="shared" si="0"/>
        <v>0</v>
      </c>
      <c r="I63" s="151"/>
      <c r="J63" s="151"/>
      <c r="K63" s="21" t="s">
        <v>298</v>
      </c>
      <c r="L63" s="5"/>
      <c r="M63" s="5"/>
    </row>
    <row r="64" spans="1:13" ht="18.75">
      <c r="A64" s="145"/>
      <c r="B64" s="149" t="s">
        <v>466</v>
      </c>
      <c r="C64" s="149"/>
      <c r="D64" s="150" t="s">
        <v>111</v>
      </c>
      <c r="E64" s="150"/>
      <c r="F64" s="41">
        <v>0</v>
      </c>
      <c r="G64" s="42">
        <v>25</v>
      </c>
      <c r="H64" s="151">
        <f>G64*F64</f>
        <v>0</v>
      </c>
      <c r="I64" s="151"/>
      <c r="J64" s="151"/>
      <c r="K64" s="21" t="s">
        <v>298</v>
      </c>
      <c r="L64" s="5"/>
      <c r="M64" s="5"/>
    </row>
    <row r="65" spans="1:13" ht="18.75">
      <c r="A65" s="145"/>
      <c r="B65" s="149" t="s">
        <v>336</v>
      </c>
      <c r="C65" s="149"/>
      <c r="D65" s="150" t="s">
        <v>111</v>
      </c>
      <c r="E65" s="150"/>
      <c r="F65" s="41">
        <v>174</v>
      </c>
      <c r="G65" s="42">
        <v>25</v>
      </c>
      <c r="H65" s="151">
        <f>G65*F65</f>
        <v>4350</v>
      </c>
      <c r="I65" s="151"/>
      <c r="J65" s="151"/>
      <c r="K65" s="21" t="s">
        <v>298</v>
      </c>
      <c r="L65" s="5"/>
      <c r="M65" s="5"/>
    </row>
    <row r="66" spans="1:13" ht="16.5" customHeight="1">
      <c r="A66" s="145"/>
      <c r="B66" s="149" t="s">
        <v>128</v>
      </c>
      <c r="C66" s="149"/>
      <c r="D66" s="150" t="s">
        <v>111</v>
      </c>
      <c r="E66" s="150"/>
      <c r="F66" s="41">
        <v>142</v>
      </c>
      <c r="G66" s="42">
        <v>45</v>
      </c>
      <c r="H66" s="151">
        <f>F66*G66</f>
        <v>6390</v>
      </c>
      <c r="I66" s="151"/>
      <c r="J66" s="151"/>
      <c r="K66" s="21" t="s">
        <v>298</v>
      </c>
      <c r="L66" s="5"/>
      <c r="M66" s="5"/>
    </row>
    <row r="67" spans="1:13" ht="18.75">
      <c r="A67" s="145"/>
      <c r="B67" s="149" t="s">
        <v>266</v>
      </c>
      <c r="C67" s="149"/>
      <c r="D67" s="150" t="s">
        <v>111</v>
      </c>
      <c r="E67" s="150"/>
      <c r="F67" s="41">
        <v>32</v>
      </c>
      <c r="G67" s="42">
        <v>180</v>
      </c>
      <c r="H67" s="151">
        <f>G67*F67</f>
        <v>5760</v>
      </c>
      <c r="I67" s="151"/>
      <c r="J67" s="151"/>
      <c r="K67" s="21" t="s">
        <v>298</v>
      </c>
      <c r="L67" s="5"/>
      <c r="M67" s="5"/>
    </row>
    <row r="68" spans="1:13" ht="18.75">
      <c r="A68" s="145"/>
      <c r="B68" s="149" t="s">
        <v>129</v>
      </c>
      <c r="C68" s="149"/>
      <c r="D68" s="150" t="s">
        <v>111</v>
      </c>
      <c r="E68" s="150"/>
      <c r="F68" s="41">
        <v>60</v>
      </c>
      <c r="G68" s="42">
        <v>45</v>
      </c>
      <c r="H68" s="151">
        <f>F68*G68</f>
        <v>2700</v>
      </c>
      <c r="I68" s="151"/>
      <c r="J68" s="151"/>
      <c r="K68" s="21" t="s">
        <v>298</v>
      </c>
      <c r="L68" s="5"/>
      <c r="M68" s="5"/>
    </row>
    <row r="69" spans="1:13" ht="18.75">
      <c r="A69" s="145"/>
      <c r="B69" s="149" t="s">
        <v>22</v>
      </c>
      <c r="C69" s="149"/>
      <c r="D69" s="150" t="s">
        <v>111</v>
      </c>
      <c r="E69" s="150"/>
      <c r="F69" s="41">
        <v>61</v>
      </c>
      <c r="G69" s="42">
        <v>10</v>
      </c>
      <c r="H69" s="151">
        <f>G69*F69</f>
        <v>610</v>
      </c>
      <c r="I69" s="151"/>
      <c r="J69" s="151"/>
      <c r="K69" s="21" t="s">
        <v>298</v>
      </c>
      <c r="L69" s="5"/>
      <c r="M69" s="5"/>
    </row>
    <row r="70" spans="1:13" ht="18.75" customHeight="1">
      <c r="A70" s="145"/>
      <c r="B70" s="149" t="s">
        <v>15</v>
      </c>
      <c r="C70" s="149"/>
      <c r="D70" s="150" t="s">
        <v>111</v>
      </c>
      <c r="E70" s="150"/>
      <c r="F70" s="41">
        <v>1066</v>
      </c>
      <c r="G70" s="42">
        <v>8</v>
      </c>
      <c r="H70" s="151">
        <f>F70*G70</f>
        <v>8528</v>
      </c>
      <c r="I70" s="151"/>
      <c r="J70" s="151"/>
      <c r="K70" s="21" t="s">
        <v>298</v>
      </c>
      <c r="L70" s="5"/>
      <c r="M70" s="5"/>
    </row>
    <row r="71" spans="1:13" ht="18.75" customHeight="1">
      <c r="A71" s="145"/>
      <c r="B71" s="149" t="s">
        <v>130</v>
      </c>
      <c r="C71" s="149"/>
      <c r="D71" s="150" t="s">
        <v>111</v>
      </c>
      <c r="E71" s="150"/>
      <c r="F71" s="41">
        <v>0</v>
      </c>
      <c r="G71" s="42">
        <v>28</v>
      </c>
      <c r="H71" s="151">
        <f>G71*F71</f>
        <v>0</v>
      </c>
      <c r="I71" s="151"/>
      <c r="J71" s="151"/>
      <c r="K71" s="21" t="s">
        <v>298</v>
      </c>
      <c r="L71" s="5"/>
      <c r="M71" s="5"/>
    </row>
    <row r="72" spans="1:14" ht="19.5" customHeight="1">
      <c r="A72" s="145"/>
      <c r="B72" s="149" t="s">
        <v>21</v>
      </c>
      <c r="C72" s="149"/>
      <c r="D72" s="150" t="s">
        <v>111</v>
      </c>
      <c r="E72" s="150"/>
      <c r="F72" s="41">
        <v>0</v>
      </c>
      <c r="G72" s="42">
        <v>20</v>
      </c>
      <c r="H72" s="151">
        <f>F72*G72</f>
        <v>0</v>
      </c>
      <c r="I72" s="151"/>
      <c r="J72" s="151"/>
      <c r="K72" s="21" t="s">
        <v>298</v>
      </c>
      <c r="L72" s="5"/>
      <c r="M72" s="5"/>
      <c r="N72" t="s">
        <v>640</v>
      </c>
    </row>
    <row r="73" spans="1:13" ht="18.75">
      <c r="A73" s="145"/>
      <c r="B73" s="47" t="s">
        <v>16</v>
      </c>
      <c r="C73" s="48"/>
      <c r="D73" s="150" t="s">
        <v>111</v>
      </c>
      <c r="E73" s="150"/>
      <c r="F73" s="41">
        <v>0</v>
      </c>
      <c r="G73" s="42">
        <v>4</v>
      </c>
      <c r="H73" s="151">
        <f>G73*F73</f>
        <v>0</v>
      </c>
      <c r="I73" s="151"/>
      <c r="J73" s="151"/>
      <c r="K73" s="21" t="s">
        <v>298</v>
      </c>
      <c r="L73" s="5"/>
      <c r="M73" s="5"/>
    </row>
    <row r="74" spans="1:13" ht="17.25" customHeight="1">
      <c r="A74" s="145"/>
      <c r="B74" s="149" t="s">
        <v>131</v>
      </c>
      <c r="C74" s="149"/>
      <c r="D74" s="150" t="s">
        <v>111</v>
      </c>
      <c r="E74" s="150"/>
      <c r="F74" s="41">
        <v>98</v>
      </c>
      <c r="G74" s="42">
        <v>180</v>
      </c>
      <c r="H74" s="151">
        <f>F74*G74</f>
        <v>17640</v>
      </c>
      <c r="I74" s="151"/>
      <c r="J74" s="151"/>
      <c r="K74" s="21" t="s">
        <v>298</v>
      </c>
      <c r="L74" s="5"/>
      <c r="M74" s="5"/>
    </row>
    <row r="75" spans="1:13" ht="17.25" customHeight="1">
      <c r="A75" s="145"/>
      <c r="B75" s="149" t="s">
        <v>17</v>
      </c>
      <c r="C75" s="149"/>
      <c r="D75" s="150" t="s">
        <v>111</v>
      </c>
      <c r="E75" s="150"/>
      <c r="F75" s="41">
        <v>32</v>
      </c>
      <c r="G75" s="42">
        <v>120</v>
      </c>
      <c r="H75" s="151">
        <f>F75*G75</f>
        <v>3840</v>
      </c>
      <c r="I75" s="151"/>
      <c r="J75" s="151"/>
      <c r="K75" s="21" t="s">
        <v>298</v>
      </c>
      <c r="L75" s="5"/>
      <c r="M75" s="5"/>
    </row>
    <row r="76" spans="1:13" ht="18.75">
      <c r="A76" s="145"/>
      <c r="B76" s="149" t="s">
        <v>132</v>
      </c>
      <c r="C76" s="149"/>
      <c r="D76" s="150" t="s">
        <v>117</v>
      </c>
      <c r="E76" s="150"/>
      <c r="F76" s="41">
        <v>199</v>
      </c>
      <c r="G76" s="42">
        <v>5</v>
      </c>
      <c r="H76" s="151">
        <f>G76*F76</f>
        <v>995</v>
      </c>
      <c r="I76" s="151"/>
      <c r="J76" s="151"/>
      <c r="K76" s="21" t="s">
        <v>298</v>
      </c>
      <c r="L76" s="5"/>
      <c r="M76" s="5"/>
    </row>
    <row r="77" spans="1:14" ht="18.75">
      <c r="A77" s="145"/>
      <c r="B77" s="149" t="s">
        <v>20</v>
      </c>
      <c r="C77" s="149"/>
      <c r="D77" s="150" t="s">
        <v>117</v>
      </c>
      <c r="E77" s="150"/>
      <c r="F77" s="41">
        <v>0</v>
      </c>
      <c r="G77" s="42">
        <v>25</v>
      </c>
      <c r="H77" s="151">
        <f>F77*25</f>
        <v>0</v>
      </c>
      <c r="I77" s="151"/>
      <c r="J77" s="151"/>
      <c r="K77" s="21" t="s">
        <v>298</v>
      </c>
      <c r="L77" s="5"/>
      <c r="M77" s="5"/>
      <c r="N77" t="s">
        <v>641</v>
      </c>
    </row>
    <row r="78" spans="1:13" ht="18.75">
      <c r="A78" s="145"/>
      <c r="B78" s="149" t="s">
        <v>337</v>
      </c>
      <c r="C78" s="149"/>
      <c r="D78" s="150" t="s">
        <v>111</v>
      </c>
      <c r="E78" s="150"/>
      <c r="F78" s="41">
        <v>0</v>
      </c>
      <c r="G78" s="42">
        <v>80</v>
      </c>
      <c r="H78" s="151">
        <f>F78*80</f>
        <v>0</v>
      </c>
      <c r="I78" s="151"/>
      <c r="J78" s="151"/>
      <c r="K78" s="21" t="s">
        <v>298</v>
      </c>
      <c r="L78" s="5"/>
      <c r="M78" s="5"/>
    </row>
    <row r="79" spans="1:13" ht="15" customHeight="1">
      <c r="A79" s="145"/>
      <c r="B79" s="149" t="s">
        <v>338</v>
      </c>
      <c r="C79" s="149"/>
      <c r="D79" s="150" t="s">
        <v>111</v>
      </c>
      <c r="E79" s="150"/>
      <c r="F79" s="41">
        <v>20</v>
      </c>
      <c r="G79" s="42">
        <v>350</v>
      </c>
      <c r="H79" s="151">
        <f>F79*G79</f>
        <v>7000</v>
      </c>
      <c r="I79" s="151"/>
      <c r="J79" s="151"/>
      <c r="K79" s="21" t="s">
        <v>298</v>
      </c>
      <c r="L79" s="5"/>
      <c r="M79" s="5"/>
    </row>
    <row r="80" spans="1:13" ht="18.75">
      <c r="A80" s="145"/>
      <c r="B80" s="149" t="s">
        <v>19</v>
      </c>
      <c r="C80" s="149"/>
      <c r="D80" s="150" t="s">
        <v>117</v>
      </c>
      <c r="E80" s="150"/>
      <c r="F80" s="41">
        <v>200</v>
      </c>
      <c r="G80" s="42">
        <v>25</v>
      </c>
      <c r="H80" s="151">
        <f aca="true" t="shared" si="1" ref="H80:H85">G80*F80</f>
        <v>5000</v>
      </c>
      <c r="I80" s="151"/>
      <c r="J80" s="151"/>
      <c r="K80" s="21" t="s">
        <v>298</v>
      </c>
      <c r="L80" s="5"/>
      <c r="M80" s="5"/>
    </row>
    <row r="81" spans="1:13" ht="18.75">
      <c r="A81" s="145"/>
      <c r="B81" s="149" t="s">
        <v>463</v>
      </c>
      <c r="C81" s="149"/>
      <c r="D81" s="150" t="s">
        <v>111</v>
      </c>
      <c r="E81" s="150"/>
      <c r="F81" s="41">
        <v>1125</v>
      </c>
      <c r="G81" s="42">
        <v>5</v>
      </c>
      <c r="H81" s="151">
        <f t="shared" si="1"/>
        <v>5625</v>
      </c>
      <c r="I81" s="151"/>
      <c r="J81" s="151"/>
      <c r="K81" s="21" t="s">
        <v>298</v>
      </c>
      <c r="L81" s="5"/>
      <c r="M81" s="5"/>
    </row>
    <row r="82" spans="1:13" ht="18.75">
      <c r="A82" s="145"/>
      <c r="B82" s="149" t="s">
        <v>264</v>
      </c>
      <c r="C82" s="149"/>
      <c r="D82" s="150" t="s">
        <v>111</v>
      </c>
      <c r="E82" s="150"/>
      <c r="F82" s="41">
        <v>0</v>
      </c>
      <c r="G82" s="42">
        <v>25</v>
      </c>
      <c r="H82" s="151">
        <f t="shared" si="1"/>
        <v>0</v>
      </c>
      <c r="I82" s="151"/>
      <c r="J82" s="151"/>
      <c r="K82" s="21" t="s">
        <v>298</v>
      </c>
      <c r="L82" s="5"/>
      <c r="M82" s="5"/>
    </row>
    <row r="83" spans="1:13" ht="18.75">
      <c r="A83" s="145"/>
      <c r="B83" s="131" t="s">
        <v>133</v>
      </c>
      <c r="C83" s="131"/>
      <c r="D83" s="150" t="s">
        <v>122</v>
      </c>
      <c r="E83" s="150"/>
      <c r="F83" s="41">
        <v>0</v>
      </c>
      <c r="G83" s="42">
        <v>15</v>
      </c>
      <c r="H83" s="151">
        <f t="shared" si="1"/>
        <v>0</v>
      </c>
      <c r="I83" s="151"/>
      <c r="J83" s="151"/>
      <c r="K83" s="21" t="s">
        <v>298</v>
      </c>
      <c r="L83" s="5"/>
      <c r="M83" s="5"/>
    </row>
    <row r="84" spans="1:13" ht="18.75">
      <c r="A84" s="145"/>
      <c r="B84" s="149" t="s">
        <v>18</v>
      </c>
      <c r="C84" s="149"/>
      <c r="D84" s="155" t="s">
        <v>111</v>
      </c>
      <c r="E84" s="156"/>
      <c r="F84" s="41">
        <v>0</v>
      </c>
      <c r="G84" s="42">
        <v>20</v>
      </c>
      <c r="H84" s="157">
        <f t="shared" si="1"/>
        <v>0</v>
      </c>
      <c r="I84" s="158"/>
      <c r="J84" s="43"/>
      <c r="K84" s="21" t="s">
        <v>298</v>
      </c>
      <c r="L84" s="5"/>
      <c r="M84" s="5"/>
    </row>
    <row r="85" spans="1:14" ht="16.5" customHeight="1">
      <c r="A85" s="145"/>
      <c r="B85" s="159" t="s">
        <v>339</v>
      </c>
      <c r="C85" s="160"/>
      <c r="D85" s="155" t="s">
        <v>111</v>
      </c>
      <c r="E85" s="156"/>
      <c r="F85" s="41">
        <v>0</v>
      </c>
      <c r="G85" s="41">
        <v>180</v>
      </c>
      <c r="H85" s="157">
        <f t="shared" si="1"/>
        <v>0</v>
      </c>
      <c r="I85" s="158"/>
      <c r="J85" s="43">
        <f>SUM(H85)</f>
        <v>0</v>
      </c>
      <c r="K85" s="21" t="s">
        <v>298</v>
      </c>
      <c r="L85" s="5"/>
      <c r="M85" s="5"/>
      <c r="N85" t="s">
        <v>642</v>
      </c>
    </row>
    <row r="86" spans="1:14" ht="16.5" customHeight="1">
      <c r="A86" s="145"/>
      <c r="B86" s="161" t="s">
        <v>113</v>
      </c>
      <c r="C86" s="161"/>
      <c r="D86" s="162"/>
      <c r="E86" s="162"/>
      <c r="F86" s="50"/>
      <c r="G86" s="50"/>
      <c r="H86" s="163">
        <f>SUM(H41:J85)</f>
        <v>270823</v>
      </c>
      <c r="I86" s="163"/>
      <c r="J86" s="163"/>
      <c r="K86" s="16">
        <f>H86</f>
        <v>270823</v>
      </c>
      <c r="L86" s="13"/>
      <c r="M86" s="14"/>
      <c r="N86" t="s">
        <v>643</v>
      </c>
    </row>
    <row r="87" spans="1:13" ht="19.5" customHeight="1">
      <c r="A87" s="145"/>
      <c r="B87" s="133" t="s">
        <v>234</v>
      </c>
      <c r="C87" s="133"/>
      <c r="D87" s="133"/>
      <c r="E87" s="133"/>
      <c r="F87" s="133"/>
      <c r="G87" s="133"/>
      <c r="H87" s="133"/>
      <c r="I87" s="133"/>
      <c r="J87" s="133"/>
      <c r="K87" s="21"/>
      <c r="L87" s="5"/>
      <c r="M87" s="5"/>
    </row>
    <row r="88" spans="1:13" ht="18.75" customHeight="1">
      <c r="A88" s="145"/>
      <c r="B88" s="164" t="s">
        <v>258</v>
      </c>
      <c r="C88" s="164"/>
      <c r="D88" s="164" t="s">
        <v>259</v>
      </c>
      <c r="E88" s="164"/>
      <c r="F88" s="51" t="s">
        <v>260</v>
      </c>
      <c r="G88" s="36" t="s">
        <v>261</v>
      </c>
      <c r="H88" s="164" t="s">
        <v>257</v>
      </c>
      <c r="I88" s="164"/>
      <c r="J88" s="164"/>
      <c r="K88" s="21"/>
      <c r="L88" s="5"/>
      <c r="M88" s="5"/>
    </row>
    <row r="89" spans="1:13" ht="18.75">
      <c r="A89" s="145"/>
      <c r="B89" s="131" t="s">
        <v>134</v>
      </c>
      <c r="C89" s="131"/>
      <c r="D89" s="150" t="s">
        <v>111</v>
      </c>
      <c r="E89" s="150"/>
      <c r="F89" s="41">
        <v>0</v>
      </c>
      <c r="G89" s="42">
        <v>110</v>
      </c>
      <c r="H89" s="151">
        <f aca="true" t="shared" si="2" ref="H89:H138">F89*G89</f>
        <v>0</v>
      </c>
      <c r="I89" s="151"/>
      <c r="J89" s="151"/>
      <c r="K89" s="21" t="s">
        <v>300</v>
      </c>
      <c r="L89" s="5"/>
      <c r="M89" s="5"/>
    </row>
    <row r="90" spans="1:13" ht="18.75">
      <c r="A90" s="145"/>
      <c r="B90" s="131" t="s">
        <v>135</v>
      </c>
      <c r="C90" s="131"/>
      <c r="D90" s="150" t="s">
        <v>111</v>
      </c>
      <c r="E90" s="150"/>
      <c r="F90" s="41">
        <v>0</v>
      </c>
      <c r="G90" s="42">
        <v>145</v>
      </c>
      <c r="H90" s="151">
        <f t="shared" si="2"/>
        <v>0</v>
      </c>
      <c r="I90" s="151"/>
      <c r="J90" s="151"/>
      <c r="K90" s="21" t="s">
        <v>300</v>
      </c>
      <c r="L90" s="5"/>
      <c r="M90" s="5"/>
    </row>
    <row r="91" spans="1:13" ht="18.75">
      <c r="A91" s="145"/>
      <c r="B91" s="131" t="s">
        <v>136</v>
      </c>
      <c r="C91" s="131"/>
      <c r="D91" s="150" t="s">
        <v>111</v>
      </c>
      <c r="E91" s="150"/>
      <c r="F91" s="41">
        <v>0</v>
      </c>
      <c r="G91" s="42">
        <v>90</v>
      </c>
      <c r="H91" s="151">
        <f t="shared" si="2"/>
        <v>0</v>
      </c>
      <c r="I91" s="151"/>
      <c r="J91" s="151"/>
      <c r="K91" s="21" t="s">
        <v>300</v>
      </c>
      <c r="L91" s="5"/>
      <c r="M91" s="5"/>
    </row>
    <row r="92" spans="1:13" ht="18.75">
      <c r="A92" s="145"/>
      <c r="B92" s="131" t="s">
        <v>137</v>
      </c>
      <c r="C92" s="131"/>
      <c r="D92" s="150" t="s">
        <v>111</v>
      </c>
      <c r="E92" s="150"/>
      <c r="F92" s="41">
        <v>50</v>
      </c>
      <c r="G92" s="42">
        <v>70</v>
      </c>
      <c r="H92" s="151">
        <f>F92*G92</f>
        <v>3500</v>
      </c>
      <c r="I92" s="151"/>
      <c r="J92" s="151"/>
      <c r="K92" s="21" t="s">
        <v>300</v>
      </c>
      <c r="L92" s="5"/>
      <c r="M92" s="5"/>
    </row>
    <row r="93" spans="1:13" ht="18.75">
      <c r="A93" s="145"/>
      <c r="B93" s="125" t="s">
        <v>468</v>
      </c>
      <c r="C93" s="127"/>
      <c r="D93" s="155" t="s">
        <v>111</v>
      </c>
      <c r="E93" s="156"/>
      <c r="F93" s="41">
        <v>0</v>
      </c>
      <c r="G93" s="42">
        <v>90</v>
      </c>
      <c r="H93" s="157">
        <f>G93*F93</f>
        <v>0</v>
      </c>
      <c r="I93" s="158"/>
      <c r="J93" s="43"/>
      <c r="K93" s="21" t="s">
        <v>300</v>
      </c>
      <c r="L93" s="5"/>
      <c r="M93" s="5"/>
    </row>
    <row r="94" spans="1:13" ht="18.75">
      <c r="A94" s="145"/>
      <c r="B94" s="125" t="s">
        <v>340</v>
      </c>
      <c r="C94" s="127"/>
      <c r="D94" s="155" t="s">
        <v>111</v>
      </c>
      <c r="E94" s="156"/>
      <c r="F94" s="41">
        <v>0</v>
      </c>
      <c r="G94" s="42">
        <v>200</v>
      </c>
      <c r="H94" s="157">
        <f>G94*F94</f>
        <v>0</v>
      </c>
      <c r="I94" s="158"/>
      <c r="J94" s="43"/>
      <c r="K94" s="21" t="s">
        <v>300</v>
      </c>
      <c r="L94" s="5"/>
      <c r="M94" s="5"/>
    </row>
    <row r="95" spans="1:13" ht="18.75">
      <c r="A95" s="145"/>
      <c r="B95" s="131" t="s">
        <v>138</v>
      </c>
      <c r="C95" s="131"/>
      <c r="D95" s="150" t="s">
        <v>111</v>
      </c>
      <c r="E95" s="150"/>
      <c r="F95" s="41">
        <v>0</v>
      </c>
      <c r="G95" s="42">
        <v>35</v>
      </c>
      <c r="H95" s="151">
        <f t="shared" si="2"/>
        <v>0</v>
      </c>
      <c r="I95" s="151"/>
      <c r="J95" s="151"/>
      <c r="K95" s="21" t="s">
        <v>300</v>
      </c>
      <c r="L95" s="5"/>
      <c r="M95" s="5"/>
    </row>
    <row r="96" spans="1:13" ht="18.75">
      <c r="A96" s="145"/>
      <c r="B96" s="131" t="s">
        <v>139</v>
      </c>
      <c r="C96" s="131"/>
      <c r="D96" s="150" t="s">
        <v>111</v>
      </c>
      <c r="E96" s="150"/>
      <c r="F96" s="41">
        <v>0</v>
      </c>
      <c r="G96" s="42">
        <v>180</v>
      </c>
      <c r="H96" s="151">
        <f t="shared" si="2"/>
        <v>0</v>
      </c>
      <c r="I96" s="151"/>
      <c r="J96" s="151"/>
      <c r="K96" s="21" t="s">
        <v>300</v>
      </c>
      <c r="L96" s="5"/>
      <c r="M96" s="5"/>
    </row>
    <row r="97" spans="1:13" ht="18.75">
      <c r="A97" s="145"/>
      <c r="B97" s="131" t="s">
        <v>140</v>
      </c>
      <c r="C97" s="131"/>
      <c r="D97" s="150" t="s">
        <v>111</v>
      </c>
      <c r="E97" s="150"/>
      <c r="F97" s="41">
        <v>138</v>
      </c>
      <c r="G97" s="42">
        <v>60</v>
      </c>
      <c r="H97" s="151">
        <f t="shared" si="2"/>
        <v>8280</v>
      </c>
      <c r="I97" s="151"/>
      <c r="J97" s="151"/>
      <c r="K97" s="21" t="s">
        <v>300</v>
      </c>
      <c r="L97" s="5"/>
      <c r="M97" s="5"/>
    </row>
    <row r="98" spans="1:13" ht="18.75">
      <c r="A98" s="145"/>
      <c r="B98" s="131" t="s">
        <v>341</v>
      </c>
      <c r="C98" s="131"/>
      <c r="D98" s="150" t="s">
        <v>111</v>
      </c>
      <c r="E98" s="150"/>
      <c r="F98" s="41">
        <v>525</v>
      </c>
      <c r="G98" s="42">
        <v>55</v>
      </c>
      <c r="H98" s="151">
        <f t="shared" si="2"/>
        <v>28875</v>
      </c>
      <c r="I98" s="151"/>
      <c r="J98" s="151"/>
      <c r="K98" s="21" t="s">
        <v>300</v>
      </c>
      <c r="L98" s="5"/>
      <c r="M98" s="5"/>
    </row>
    <row r="99" spans="1:13" ht="18.75">
      <c r="A99" s="145"/>
      <c r="B99" s="125" t="s">
        <v>24</v>
      </c>
      <c r="C99" s="127"/>
      <c r="D99" s="155" t="s">
        <v>111</v>
      </c>
      <c r="E99" s="156"/>
      <c r="F99" s="41">
        <v>151</v>
      </c>
      <c r="G99" s="42">
        <v>110</v>
      </c>
      <c r="H99" s="157">
        <f>G99*F99</f>
        <v>16610</v>
      </c>
      <c r="I99" s="158"/>
      <c r="J99" s="43"/>
      <c r="K99" s="21" t="s">
        <v>300</v>
      </c>
      <c r="L99" s="5"/>
      <c r="M99" s="5"/>
    </row>
    <row r="100" spans="1:13" ht="18.75">
      <c r="A100" s="145"/>
      <c r="B100" s="125" t="s">
        <v>342</v>
      </c>
      <c r="C100" s="127"/>
      <c r="D100" s="155" t="s">
        <v>111</v>
      </c>
      <c r="E100" s="156"/>
      <c r="F100" s="41">
        <v>237</v>
      </c>
      <c r="G100" s="42">
        <v>90</v>
      </c>
      <c r="H100" s="157">
        <f>G100*F100</f>
        <v>21330</v>
      </c>
      <c r="I100" s="158"/>
      <c r="J100" s="43"/>
      <c r="K100" s="21" t="s">
        <v>300</v>
      </c>
      <c r="L100" s="5"/>
      <c r="M100" s="5"/>
    </row>
    <row r="101" spans="1:13" ht="18.75">
      <c r="A101" s="145"/>
      <c r="B101" s="131" t="s">
        <v>141</v>
      </c>
      <c r="C101" s="131"/>
      <c r="D101" s="150" t="s">
        <v>111</v>
      </c>
      <c r="E101" s="150"/>
      <c r="F101" s="41">
        <v>120</v>
      </c>
      <c r="G101" s="42">
        <v>40</v>
      </c>
      <c r="H101" s="151">
        <f t="shared" si="2"/>
        <v>4800</v>
      </c>
      <c r="I101" s="151"/>
      <c r="J101" s="151"/>
      <c r="K101" s="21" t="s">
        <v>300</v>
      </c>
      <c r="L101" s="5"/>
      <c r="M101" s="5"/>
    </row>
    <row r="102" spans="1:13" ht="18.75">
      <c r="A102" s="145"/>
      <c r="B102" s="131" t="s">
        <v>343</v>
      </c>
      <c r="C102" s="131"/>
      <c r="D102" s="155" t="s">
        <v>111</v>
      </c>
      <c r="E102" s="156"/>
      <c r="F102" s="41">
        <v>97</v>
      </c>
      <c r="G102" s="42">
        <v>90</v>
      </c>
      <c r="H102" s="157">
        <f>G102*F102</f>
        <v>8730</v>
      </c>
      <c r="I102" s="158"/>
      <c r="J102" s="43"/>
      <c r="K102" s="21" t="s">
        <v>300</v>
      </c>
      <c r="L102" s="5"/>
      <c r="M102" s="5"/>
    </row>
    <row r="103" spans="1:13" ht="18.75">
      <c r="A103" s="145"/>
      <c r="B103" s="131" t="s">
        <v>344</v>
      </c>
      <c r="C103" s="131"/>
      <c r="D103" s="150" t="s">
        <v>111</v>
      </c>
      <c r="E103" s="150"/>
      <c r="F103" s="41">
        <v>250</v>
      </c>
      <c r="G103" s="42">
        <v>60</v>
      </c>
      <c r="H103" s="151">
        <f t="shared" si="2"/>
        <v>15000</v>
      </c>
      <c r="I103" s="151"/>
      <c r="J103" s="151"/>
      <c r="K103" s="21" t="s">
        <v>300</v>
      </c>
      <c r="L103" s="5"/>
      <c r="M103" s="5"/>
    </row>
    <row r="104" spans="1:13" ht="18.75">
      <c r="A104" s="145"/>
      <c r="B104" s="131" t="s">
        <v>477</v>
      </c>
      <c r="C104" s="131"/>
      <c r="D104" s="150" t="s">
        <v>111</v>
      </c>
      <c r="E104" s="150"/>
      <c r="F104" s="41">
        <v>125</v>
      </c>
      <c r="G104" s="42">
        <v>65</v>
      </c>
      <c r="H104" s="151">
        <f t="shared" si="2"/>
        <v>8125</v>
      </c>
      <c r="I104" s="151"/>
      <c r="J104" s="151"/>
      <c r="K104" s="21" t="s">
        <v>300</v>
      </c>
      <c r="L104" s="5"/>
      <c r="M104" s="5"/>
    </row>
    <row r="105" spans="1:14" ht="18.75">
      <c r="A105" s="145"/>
      <c r="B105" s="131" t="s">
        <v>478</v>
      </c>
      <c r="C105" s="131"/>
      <c r="D105" s="150" t="s">
        <v>345</v>
      </c>
      <c r="E105" s="150"/>
      <c r="F105" s="41">
        <v>0</v>
      </c>
      <c r="G105" s="42">
        <v>1500</v>
      </c>
      <c r="H105" s="151">
        <f t="shared" si="2"/>
        <v>0</v>
      </c>
      <c r="I105" s="151"/>
      <c r="J105" s="151"/>
      <c r="K105" s="21" t="s">
        <v>300</v>
      </c>
      <c r="L105" s="5"/>
      <c r="M105" s="5"/>
      <c r="N105" t="s">
        <v>644</v>
      </c>
    </row>
    <row r="106" spans="1:13" ht="18.75">
      <c r="A106" s="145"/>
      <c r="B106" s="131" t="s">
        <v>469</v>
      </c>
      <c r="C106" s="131"/>
      <c r="D106" s="150" t="s">
        <v>111</v>
      </c>
      <c r="E106" s="150"/>
      <c r="F106" s="41">
        <v>59</v>
      </c>
      <c r="G106" s="42">
        <v>100</v>
      </c>
      <c r="H106" s="151">
        <f t="shared" si="2"/>
        <v>5900</v>
      </c>
      <c r="I106" s="151"/>
      <c r="J106" s="151"/>
      <c r="K106" s="21" t="s">
        <v>300</v>
      </c>
      <c r="L106" s="5"/>
      <c r="M106" s="5"/>
    </row>
    <row r="107" spans="1:13" ht="18.75">
      <c r="A107" s="145"/>
      <c r="B107" s="131" t="s">
        <v>142</v>
      </c>
      <c r="C107" s="131"/>
      <c r="D107" s="150" t="s">
        <v>111</v>
      </c>
      <c r="E107" s="150"/>
      <c r="F107" s="41">
        <v>0</v>
      </c>
      <c r="G107" s="42">
        <v>0.25</v>
      </c>
      <c r="H107" s="151">
        <f t="shared" si="2"/>
        <v>0</v>
      </c>
      <c r="I107" s="151"/>
      <c r="J107" s="151"/>
      <c r="K107" s="21" t="s">
        <v>300</v>
      </c>
      <c r="L107" s="5"/>
      <c r="M107" s="5"/>
    </row>
    <row r="108" spans="1:13" ht="18.75">
      <c r="A108" s="145"/>
      <c r="B108" s="131" t="s">
        <v>346</v>
      </c>
      <c r="C108" s="131"/>
      <c r="D108" s="150" t="s">
        <v>347</v>
      </c>
      <c r="E108" s="150"/>
      <c r="F108" s="41">
        <v>3000</v>
      </c>
      <c r="G108" s="42">
        <v>5</v>
      </c>
      <c r="H108" s="151">
        <f t="shared" si="2"/>
        <v>15000</v>
      </c>
      <c r="I108" s="151"/>
      <c r="J108" s="151"/>
      <c r="K108" s="21" t="s">
        <v>300</v>
      </c>
      <c r="L108" s="5"/>
      <c r="M108" s="5"/>
    </row>
    <row r="109" spans="1:13" ht="18.75">
      <c r="A109" s="145"/>
      <c r="B109" s="131" t="s">
        <v>348</v>
      </c>
      <c r="C109" s="131"/>
      <c r="D109" s="150" t="s">
        <v>349</v>
      </c>
      <c r="E109" s="150"/>
      <c r="F109" s="41">
        <v>535</v>
      </c>
      <c r="G109" s="42">
        <v>30</v>
      </c>
      <c r="H109" s="151">
        <f t="shared" si="2"/>
        <v>16050</v>
      </c>
      <c r="I109" s="151"/>
      <c r="J109" s="151"/>
      <c r="K109" s="21" t="s">
        <v>300</v>
      </c>
      <c r="L109" s="5"/>
      <c r="M109" s="5"/>
    </row>
    <row r="110" spans="1:13" ht="18.75">
      <c r="A110" s="145"/>
      <c r="B110" s="131" t="s">
        <v>471</v>
      </c>
      <c r="C110" s="131"/>
      <c r="D110" s="150" t="s">
        <v>111</v>
      </c>
      <c r="E110" s="150"/>
      <c r="F110" s="41">
        <v>70</v>
      </c>
      <c r="G110" s="42">
        <v>220</v>
      </c>
      <c r="H110" s="151">
        <f t="shared" si="2"/>
        <v>15400</v>
      </c>
      <c r="I110" s="151"/>
      <c r="J110" s="151"/>
      <c r="K110" s="21" t="s">
        <v>300</v>
      </c>
      <c r="L110" s="5"/>
      <c r="M110" s="5"/>
    </row>
    <row r="111" spans="1:13" ht="18.75">
      <c r="A111" s="145"/>
      <c r="B111" s="131" t="s">
        <v>143</v>
      </c>
      <c r="C111" s="131"/>
      <c r="D111" s="150" t="s">
        <v>111</v>
      </c>
      <c r="E111" s="150"/>
      <c r="F111" s="41">
        <v>25</v>
      </c>
      <c r="G111" s="42">
        <v>50</v>
      </c>
      <c r="H111" s="151">
        <f t="shared" si="2"/>
        <v>1250</v>
      </c>
      <c r="I111" s="151"/>
      <c r="J111" s="151"/>
      <c r="K111" s="21" t="s">
        <v>300</v>
      </c>
      <c r="L111" s="5"/>
      <c r="M111" s="5"/>
    </row>
    <row r="112" spans="1:13" ht="18.75">
      <c r="A112" s="145"/>
      <c r="B112" s="131" t="s">
        <v>144</v>
      </c>
      <c r="C112" s="131"/>
      <c r="D112" s="150" t="s">
        <v>111</v>
      </c>
      <c r="E112" s="150"/>
      <c r="F112" s="41">
        <v>165</v>
      </c>
      <c r="G112" s="42">
        <v>250</v>
      </c>
      <c r="H112" s="151">
        <f t="shared" si="2"/>
        <v>41250</v>
      </c>
      <c r="I112" s="151"/>
      <c r="J112" s="151"/>
      <c r="K112" s="21" t="s">
        <v>300</v>
      </c>
      <c r="L112" s="5"/>
      <c r="M112" s="5"/>
    </row>
    <row r="113" spans="1:13" ht="18.75">
      <c r="A113" s="145"/>
      <c r="B113" s="131" t="s">
        <v>350</v>
      </c>
      <c r="C113" s="131"/>
      <c r="D113" s="150" t="s">
        <v>111</v>
      </c>
      <c r="E113" s="150"/>
      <c r="F113" s="41">
        <v>85</v>
      </c>
      <c r="G113" s="42">
        <v>180</v>
      </c>
      <c r="H113" s="151">
        <f t="shared" si="2"/>
        <v>15300</v>
      </c>
      <c r="I113" s="151"/>
      <c r="J113" s="151"/>
      <c r="K113" s="21" t="s">
        <v>300</v>
      </c>
      <c r="L113" s="5"/>
      <c r="M113" s="5"/>
    </row>
    <row r="114" spans="1:13" ht="18.75">
      <c r="A114" s="145"/>
      <c r="B114" s="131" t="s">
        <v>25</v>
      </c>
      <c r="C114" s="131"/>
      <c r="D114" s="150" t="s">
        <v>112</v>
      </c>
      <c r="E114" s="150"/>
      <c r="F114" s="41">
        <v>200</v>
      </c>
      <c r="G114" s="42">
        <v>100</v>
      </c>
      <c r="H114" s="151">
        <f t="shared" si="2"/>
        <v>20000</v>
      </c>
      <c r="I114" s="151"/>
      <c r="J114" s="151"/>
      <c r="K114" s="21" t="s">
        <v>300</v>
      </c>
      <c r="L114" s="5"/>
      <c r="M114" s="5"/>
    </row>
    <row r="115" spans="1:13" ht="18.75">
      <c r="A115" s="145"/>
      <c r="B115" s="131" t="s">
        <v>145</v>
      </c>
      <c r="C115" s="131"/>
      <c r="D115" s="150" t="s">
        <v>111</v>
      </c>
      <c r="E115" s="150"/>
      <c r="F115" s="41">
        <v>120</v>
      </c>
      <c r="G115" s="42">
        <v>60</v>
      </c>
      <c r="H115" s="151">
        <f t="shared" si="2"/>
        <v>7200</v>
      </c>
      <c r="I115" s="151"/>
      <c r="J115" s="151"/>
      <c r="K115" s="21" t="s">
        <v>300</v>
      </c>
      <c r="L115" s="5"/>
      <c r="M115" s="5"/>
    </row>
    <row r="116" spans="1:13" ht="18.75">
      <c r="A116" s="145"/>
      <c r="B116" s="131" t="s">
        <v>351</v>
      </c>
      <c r="C116" s="131"/>
      <c r="D116" s="150" t="s">
        <v>111</v>
      </c>
      <c r="E116" s="150"/>
      <c r="F116" s="41">
        <v>22</v>
      </c>
      <c r="G116" s="42">
        <v>65</v>
      </c>
      <c r="H116" s="151">
        <f t="shared" si="2"/>
        <v>1430</v>
      </c>
      <c r="I116" s="151"/>
      <c r="J116" s="151"/>
      <c r="K116" s="21" t="s">
        <v>300</v>
      </c>
      <c r="L116" s="5"/>
      <c r="M116" s="5"/>
    </row>
    <row r="117" spans="1:13" ht="18.75">
      <c r="A117" s="145"/>
      <c r="B117" s="131" t="s">
        <v>425</v>
      </c>
      <c r="C117" s="131"/>
      <c r="D117" s="150" t="s">
        <v>111</v>
      </c>
      <c r="E117" s="150"/>
      <c r="F117" s="41">
        <v>275</v>
      </c>
      <c r="G117" s="42">
        <v>155</v>
      </c>
      <c r="H117" s="151">
        <f t="shared" si="2"/>
        <v>42625</v>
      </c>
      <c r="I117" s="151"/>
      <c r="J117" s="151"/>
      <c r="K117" s="21" t="s">
        <v>300</v>
      </c>
      <c r="L117" s="5"/>
      <c r="M117" s="5"/>
    </row>
    <row r="118" spans="1:13" ht="18.75">
      <c r="A118" s="145"/>
      <c r="B118" s="165" t="s">
        <v>424</v>
      </c>
      <c r="C118" s="165"/>
      <c r="D118" s="150" t="s">
        <v>146</v>
      </c>
      <c r="E118" s="150"/>
      <c r="F118" s="41">
        <v>0</v>
      </c>
      <c r="G118" s="42">
        <v>45</v>
      </c>
      <c r="H118" s="151">
        <f t="shared" si="2"/>
        <v>0</v>
      </c>
      <c r="I118" s="151"/>
      <c r="J118" s="151"/>
      <c r="K118" s="21" t="s">
        <v>300</v>
      </c>
      <c r="L118" s="5"/>
      <c r="M118" s="5"/>
    </row>
    <row r="119" spans="1:13" ht="18.75">
      <c r="A119" s="145"/>
      <c r="B119" s="131" t="s">
        <v>470</v>
      </c>
      <c r="C119" s="131"/>
      <c r="D119" s="150" t="s">
        <v>111</v>
      </c>
      <c r="E119" s="150"/>
      <c r="F119" s="41">
        <v>35</v>
      </c>
      <c r="G119" s="42">
        <v>1000</v>
      </c>
      <c r="H119" s="151">
        <f>G119*F119</f>
        <v>35000</v>
      </c>
      <c r="I119" s="151"/>
      <c r="J119" s="151"/>
      <c r="K119" s="21" t="s">
        <v>300</v>
      </c>
      <c r="L119" s="5"/>
      <c r="M119" s="5"/>
    </row>
    <row r="120" spans="1:13" ht="18.75">
      <c r="A120" s="145"/>
      <c r="B120" s="131" t="s">
        <v>26</v>
      </c>
      <c r="C120" s="131"/>
      <c r="D120" s="150" t="s">
        <v>111</v>
      </c>
      <c r="E120" s="150"/>
      <c r="F120" s="41">
        <v>100</v>
      </c>
      <c r="G120" s="42">
        <v>75</v>
      </c>
      <c r="H120" s="151">
        <f t="shared" si="2"/>
        <v>7500</v>
      </c>
      <c r="I120" s="151"/>
      <c r="J120" s="151"/>
      <c r="K120" s="21" t="s">
        <v>300</v>
      </c>
      <c r="L120" s="5"/>
      <c r="M120" s="5"/>
    </row>
    <row r="121" spans="1:13" ht="18.75">
      <c r="A121" s="145"/>
      <c r="B121" s="131" t="s">
        <v>165</v>
      </c>
      <c r="C121" s="131"/>
      <c r="D121" s="150" t="s">
        <v>111</v>
      </c>
      <c r="E121" s="150"/>
      <c r="F121" s="41">
        <v>5</v>
      </c>
      <c r="G121" s="42">
        <v>768.84</v>
      </c>
      <c r="H121" s="151">
        <f t="shared" si="2"/>
        <v>3844.2000000000003</v>
      </c>
      <c r="I121" s="151"/>
      <c r="J121" s="151"/>
      <c r="K121" s="21" t="s">
        <v>300</v>
      </c>
      <c r="L121" s="5"/>
      <c r="M121" s="5"/>
    </row>
    <row r="122" spans="1:13" ht="18.75">
      <c r="A122" s="145"/>
      <c r="B122" s="125" t="s">
        <v>166</v>
      </c>
      <c r="C122" s="127"/>
      <c r="D122" s="150" t="s">
        <v>111</v>
      </c>
      <c r="E122" s="150"/>
      <c r="F122" s="41">
        <v>25</v>
      </c>
      <c r="G122" s="42">
        <v>2500</v>
      </c>
      <c r="H122" s="151">
        <f t="shared" si="2"/>
        <v>62500</v>
      </c>
      <c r="I122" s="151"/>
      <c r="J122" s="151"/>
      <c r="K122" s="21" t="s">
        <v>300</v>
      </c>
      <c r="L122" s="5"/>
      <c r="M122" s="5"/>
    </row>
    <row r="123" spans="1:13" ht="18.75">
      <c r="A123" s="145"/>
      <c r="B123" s="131" t="s">
        <v>352</v>
      </c>
      <c r="C123" s="131"/>
      <c r="D123" s="150" t="s">
        <v>111</v>
      </c>
      <c r="E123" s="150"/>
      <c r="F123" s="41">
        <v>30</v>
      </c>
      <c r="G123" s="42">
        <v>450</v>
      </c>
      <c r="H123" s="151">
        <f t="shared" si="2"/>
        <v>13500</v>
      </c>
      <c r="I123" s="151"/>
      <c r="J123" s="151"/>
      <c r="K123" s="21" t="s">
        <v>300</v>
      </c>
      <c r="L123" s="5"/>
      <c r="M123" s="5"/>
    </row>
    <row r="124" spans="1:13" ht="18.75">
      <c r="A124" s="145"/>
      <c r="B124" s="131" t="s">
        <v>167</v>
      </c>
      <c r="C124" s="131"/>
      <c r="D124" s="150" t="s">
        <v>111</v>
      </c>
      <c r="E124" s="150"/>
      <c r="F124" s="41">
        <v>0</v>
      </c>
      <c r="G124" s="42">
        <v>200</v>
      </c>
      <c r="H124" s="151">
        <f t="shared" si="2"/>
        <v>0</v>
      </c>
      <c r="I124" s="151"/>
      <c r="J124" s="151"/>
      <c r="K124" s="21" t="s">
        <v>300</v>
      </c>
      <c r="L124" s="5"/>
      <c r="M124" s="5"/>
    </row>
    <row r="125" spans="1:13" ht="18.75">
      <c r="A125" s="145"/>
      <c r="B125" s="131" t="s">
        <v>472</v>
      </c>
      <c r="C125" s="131"/>
      <c r="D125" s="150" t="s">
        <v>111</v>
      </c>
      <c r="E125" s="150"/>
      <c r="F125" s="41">
        <v>25</v>
      </c>
      <c r="G125" s="42">
        <v>1200</v>
      </c>
      <c r="H125" s="151">
        <f t="shared" si="2"/>
        <v>30000</v>
      </c>
      <c r="I125" s="151"/>
      <c r="J125" s="151"/>
      <c r="K125" s="21" t="s">
        <v>300</v>
      </c>
      <c r="L125" s="5"/>
      <c r="M125" s="5"/>
    </row>
    <row r="126" spans="1:13" ht="18.75">
      <c r="A126" s="145"/>
      <c r="B126" s="125" t="s">
        <v>353</v>
      </c>
      <c r="C126" s="127"/>
      <c r="D126" s="155" t="s">
        <v>111</v>
      </c>
      <c r="E126" s="156"/>
      <c r="F126" s="41">
        <v>0</v>
      </c>
      <c r="G126" s="42">
        <v>150</v>
      </c>
      <c r="H126" s="157">
        <f>F126*G126</f>
        <v>0</v>
      </c>
      <c r="I126" s="158"/>
      <c r="J126" s="43"/>
      <c r="K126" s="21" t="s">
        <v>300</v>
      </c>
      <c r="L126" s="5"/>
      <c r="M126" s="5"/>
    </row>
    <row r="127" spans="1:13" ht="18.75">
      <c r="A127" s="145"/>
      <c r="B127" s="125" t="s">
        <v>354</v>
      </c>
      <c r="C127" s="127"/>
      <c r="D127" s="155" t="s">
        <v>111</v>
      </c>
      <c r="E127" s="156"/>
      <c r="F127" s="41">
        <v>0</v>
      </c>
      <c r="G127" s="42">
        <v>65</v>
      </c>
      <c r="H127" s="157">
        <f>F127*G127</f>
        <v>0</v>
      </c>
      <c r="I127" s="158"/>
      <c r="J127" s="43"/>
      <c r="K127" s="21" t="s">
        <v>300</v>
      </c>
      <c r="L127" s="5"/>
      <c r="M127" s="5"/>
    </row>
    <row r="128" spans="1:13" ht="18.75">
      <c r="A128" s="145"/>
      <c r="B128" s="131" t="s">
        <v>168</v>
      </c>
      <c r="C128" s="131"/>
      <c r="D128" s="150" t="s">
        <v>111</v>
      </c>
      <c r="E128" s="150"/>
      <c r="F128" s="41">
        <v>350</v>
      </c>
      <c r="G128" s="42">
        <v>120</v>
      </c>
      <c r="H128" s="151">
        <f t="shared" si="2"/>
        <v>42000</v>
      </c>
      <c r="I128" s="151"/>
      <c r="J128" s="151"/>
      <c r="K128" s="21" t="s">
        <v>300</v>
      </c>
      <c r="L128" s="5"/>
      <c r="M128" s="5"/>
    </row>
    <row r="129" spans="1:13" ht="18.75">
      <c r="A129" s="145"/>
      <c r="B129" s="131" t="s">
        <v>355</v>
      </c>
      <c r="C129" s="131"/>
      <c r="D129" s="150" t="s">
        <v>111</v>
      </c>
      <c r="E129" s="150"/>
      <c r="F129" s="41">
        <v>140</v>
      </c>
      <c r="G129" s="42">
        <v>110</v>
      </c>
      <c r="H129" s="151">
        <f t="shared" si="2"/>
        <v>15400</v>
      </c>
      <c r="I129" s="151"/>
      <c r="J129" s="151"/>
      <c r="K129" s="21" t="s">
        <v>300</v>
      </c>
      <c r="L129" s="5"/>
      <c r="M129" s="5"/>
    </row>
    <row r="130" spans="1:13" ht="18.75">
      <c r="A130" s="145"/>
      <c r="B130" s="131" t="s">
        <v>473</v>
      </c>
      <c r="C130" s="131"/>
      <c r="D130" s="150" t="s">
        <v>111</v>
      </c>
      <c r="E130" s="150"/>
      <c r="F130" s="41">
        <v>29</v>
      </c>
      <c r="G130" s="42">
        <v>650</v>
      </c>
      <c r="H130" s="151">
        <f t="shared" si="2"/>
        <v>18850</v>
      </c>
      <c r="I130" s="151"/>
      <c r="J130" s="151"/>
      <c r="K130" s="21" t="s">
        <v>300</v>
      </c>
      <c r="L130" s="5"/>
      <c r="M130" s="5"/>
    </row>
    <row r="131" spans="1:13" ht="21" customHeight="1">
      <c r="A131" s="145"/>
      <c r="B131" s="125" t="s">
        <v>475</v>
      </c>
      <c r="C131" s="127"/>
      <c r="D131" s="155" t="s">
        <v>111</v>
      </c>
      <c r="E131" s="156"/>
      <c r="F131" s="41">
        <v>0</v>
      </c>
      <c r="G131" s="42">
        <v>3800</v>
      </c>
      <c r="H131" s="157">
        <f>G131*F131</f>
        <v>0</v>
      </c>
      <c r="I131" s="158"/>
      <c r="J131" s="43"/>
      <c r="K131" s="21" t="s">
        <v>300</v>
      </c>
      <c r="L131" s="5"/>
      <c r="M131" s="5"/>
    </row>
    <row r="132" spans="1:13" ht="18.75">
      <c r="A132" s="145"/>
      <c r="B132" s="131" t="s">
        <v>169</v>
      </c>
      <c r="C132" s="131"/>
      <c r="D132" s="150" t="s">
        <v>111</v>
      </c>
      <c r="E132" s="150"/>
      <c r="F132" s="41">
        <v>60</v>
      </c>
      <c r="G132" s="42">
        <v>40</v>
      </c>
      <c r="H132" s="151">
        <f t="shared" si="2"/>
        <v>2400</v>
      </c>
      <c r="I132" s="151"/>
      <c r="J132" s="151"/>
      <c r="K132" s="21" t="s">
        <v>300</v>
      </c>
      <c r="L132" s="5"/>
      <c r="M132" s="5"/>
    </row>
    <row r="133" spans="1:13" ht="18.75">
      <c r="A133" s="145"/>
      <c r="B133" s="125" t="s">
        <v>356</v>
      </c>
      <c r="C133" s="127"/>
      <c r="D133" s="155" t="s">
        <v>111</v>
      </c>
      <c r="E133" s="156"/>
      <c r="F133" s="41">
        <v>0</v>
      </c>
      <c r="G133" s="42">
        <v>56</v>
      </c>
      <c r="H133" s="157">
        <f>F133*G133</f>
        <v>0</v>
      </c>
      <c r="I133" s="158"/>
      <c r="J133" s="43"/>
      <c r="K133" s="21" t="s">
        <v>300</v>
      </c>
      <c r="L133" s="5"/>
      <c r="M133" s="5"/>
    </row>
    <row r="134" spans="1:13" ht="18.75">
      <c r="A134" s="145"/>
      <c r="B134" s="125" t="s">
        <v>476</v>
      </c>
      <c r="C134" s="127"/>
      <c r="D134" s="155" t="s">
        <v>111</v>
      </c>
      <c r="E134" s="156"/>
      <c r="F134" s="41">
        <v>0</v>
      </c>
      <c r="G134" s="42">
        <v>3500</v>
      </c>
      <c r="H134" s="157">
        <f>F134*G134</f>
        <v>0</v>
      </c>
      <c r="I134" s="158"/>
      <c r="J134" s="43"/>
      <c r="K134" s="21" t="s">
        <v>300</v>
      </c>
      <c r="L134" s="5"/>
      <c r="M134" s="5"/>
    </row>
    <row r="135" spans="1:13" ht="18.75">
      <c r="A135" s="145"/>
      <c r="B135" s="125" t="s">
        <v>474</v>
      </c>
      <c r="C135" s="127"/>
      <c r="D135" s="155" t="s">
        <v>111</v>
      </c>
      <c r="E135" s="156"/>
      <c r="F135" s="41">
        <v>30</v>
      </c>
      <c r="G135" s="42">
        <v>1000</v>
      </c>
      <c r="H135" s="157">
        <f>F135*G135</f>
        <v>30000</v>
      </c>
      <c r="I135" s="158"/>
      <c r="J135" s="43"/>
      <c r="K135" s="21" t="s">
        <v>300</v>
      </c>
      <c r="L135" s="5"/>
      <c r="M135" s="5"/>
    </row>
    <row r="136" spans="1:13" ht="18" customHeight="1">
      <c r="A136" s="145"/>
      <c r="B136" s="125" t="s">
        <v>357</v>
      </c>
      <c r="C136" s="127"/>
      <c r="D136" s="155" t="s">
        <v>111</v>
      </c>
      <c r="E136" s="156"/>
      <c r="F136" s="41">
        <v>0</v>
      </c>
      <c r="G136" s="42">
        <v>1200</v>
      </c>
      <c r="H136" s="157">
        <f>G136*F136</f>
        <v>0</v>
      </c>
      <c r="I136" s="158"/>
      <c r="J136" s="43"/>
      <c r="K136" s="21" t="s">
        <v>300</v>
      </c>
      <c r="L136" s="5"/>
      <c r="M136" s="5"/>
    </row>
    <row r="137" spans="1:13" ht="18.75" customHeight="1">
      <c r="A137" s="145"/>
      <c r="B137" s="125" t="s">
        <v>299</v>
      </c>
      <c r="C137" s="127"/>
      <c r="D137" s="155" t="s">
        <v>111</v>
      </c>
      <c r="E137" s="156"/>
      <c r="F137" s="41">
        <v>0</v>
      </c>
      <c r="G137" s="42">
        <v>36</v>
      </c>
      <c r="H137" s="157">
        <f>G137*F137</f>
        <v>0</v>
      </c>
      <c r="I137" s="158"/>
      <c r="J137" s="43"/>
      <c r="K137" s="21" t="s">
        <v>300</v>
      </c>
      <c r="L137" s="5"/>
      <c r="M137" s="5"/>
    </row>
    <row r="138" spans="1:13" ht="19.5" customHeight="1">
      <c r="A138" s="145"/>
      <c r="B138" s="131" t="s">
        <v>358</v>
      </c>
      <c r="C138" s="131"/>
      <c r="D138" s="150" t="s">
        <v>111</v>
      </c>
      <c r="E138" s="150"/>
      <c r="F138" s="41">
        <v>0</v>
      </c>
      <c r="G138" s="42">
        <v>250</v>
      </c>
      <c r="H138" s="151">
        <f t="shared" si="2"/>
        <v>0</v>
      </c>
      <c r="I138" s="151"/>
      <c r="J138" s="151"/>
      <c r="K138" s="21" t="s">
        <v>300</v>
      </c>
      <c r="L138" s="5"/>
      <c r="M138" s="5"/>
    </row>
    <row r="139" spans="1:13" ht="21" customHeight="1">
      <c r="A139" s="145"/>
      <c r="B139" s="162" t="s">
        <v>170</v>
      </c>
      <c r="C139" s="162"/>
      <c r="D139" s="162"/>
      <c r="E139" s="162"/>
      <c r="F139" s="50"/>
      <c r="G139" s="50"/>
      <c r="H139" s="163">
        <f>SUM(H89:J138)</f>
        <v>557649.2</v>
      </c>
      <c r="I139" s="163"/>
      <c r="J139" s="163"/>
      <c r="K139" s="15">
        <f>H139</f>
        <v>557649.2</v>
      </c>
      <c r="L139" s="5"/>
      <c r="M139" s="14"/>
    </row>
    <row r="140" spans="1:13" ht="23.25" customHeight="1">
      <c r="A140" s="145"/>
      <c r="B140" s="133" t="s">
        <v>235</v>
      </c>
      <c r="C140" s="133"/>
      <c r="D140" s="133"/>
      <c r="E140" s="133"/>
      <c r="F140" s="133"/>
      <c r="G140" s="133"/>
      <c r="H140" s="133"/>
      <c r="I140" s="133"/>
      <c r="J140" s="133"/>
      <c r="K140" s="21"/>
      <c r="L140" s="5"/>
      <c r="M140" s="5"/>
    </row>
    <row r="141" spans="1:13" ht="18.75" customHeight="1">
      <c r="A141" s="145"/>
      <c r="B141" s="164" t="s">
        <v>258</v>
      </c>
      <c r="C141" s="164"/>
      <c r="D141" s="164" t="s">
        <v>259</v>
      </c>
      <c r="E141" s="164"/>
      <c r="F141" s="51" t="s">
        <v>260</v>
      </c>
      <c r="G141" s="36" t="s">
        <v>261</v>
      </c>
      <c r="H141" s="164" t="s">
        <v>257</v>
      </c>
      <c r="I141" s="164"/>
      <c r="J141" s="164"/>
      <c r="K141" s="21"/>
      <c r="L141" s="5"/>
      <c r="M141" s="5"/>
    </row>
    <row r="142" spans="1:13" ht="18.75">
      <c r="A142" s="145"/>
      <c r="B142" s="131" t="s">
        <v>359</v>
      </c>
      <c r="C142" s="131"/>
      <c r="D142" s="150" t="s">
        <v>111</v>
      </c>
      <c r="E142" s="150"/>
      <c r="F142" s="41">
        <v>386</v>
      </c>
      <c r="G142" s="42">
        <v>25</v>
      </c>
      <c r="H142" s="151">
        <f>F142*G142</f>
        <v>9650</v>
      </c>
      <c r="I142" s="151"/>
      <c r="J142" s="151"/>
      <c r="K142" s="21" t="s">
        <v>300</v>
      </c>
      <c r="L142" s="5"/>
      <c r="M142" s="5"/>
    </row>
    <row r="143" spans="1:13" ht="18.75">
      <c r="A143" s="145"/>
      <c r="B143" s="131" t="s">
        <v>73</v>
      </c>
      <c r="C143" s="131"/>
      <c r="D143" s="150" t="s">
        <v>111</v>
      </c>
      <c r="E143" s="150"/>
      <c r="F143" s="41">
        <v>42</v>
      </c>
      <c r="G143" s="42">
        <v>300</v>
      </c>
      <c r="H143" s="151">
        <f>G143*F143</f>
        <v>12600</v>
      </c>
      <c r="I143" s="151"/>
      <c r="J143" s="151"/>
      <c r="K143" s="21" t="s">
        <v>300</v>
      </c>
      <c r="L143" s="5"/>
      <c r="M143" s="5"/>
    </row>
    <row r="144" spans="1:13" ht="18.75">
      <c r="A144" s="145"/>
      <c r="B144" s="131" t="s">
        <v>481</v>
      </c>
      <c r="C144" s="131"/>
      <c r="D144" s="155" t="s">
        <v>111</v>
      </c>
      <c r="E144" s="156"/>
      <c r="F144" s="41">
        <v>24</v>
      </c>
      <c r="G144" s="42">
        <v>1500</v>
      </c>
      <c r="H144" s="157">
        <f>G144*F144</f>
        <v>36000</v>
      </c>
      <c r="I144" s="158"/>
      <c r="J144" s="43"/>
      <c r="K144" s="21" t="s">
        <v>300</v>
      </c>
      <c r="L144" s="5"/>
      <c r="M144" s="5"/>
    </row>
    <row r="145" spans="1:13" ht="18.75">
      <c r="A145" s="145"/>
      <c r="B145" s="131" t="s">
        <v>360</v>
      </c>
      <c r="C145" s="131"/>
      <c r="D145" s="155" t="s">
        <v>111</v>
      </c>
      <c r="E145" s="156"/>
      <c r="F145" s="41">
        <v>973</v>
      </c>
      <c r="G145" s="42">
        <v>80</v>
      </c>
      <c r="H145" s="157">
        <f>G145*F145</f>
        <v>77840</v>
      </c>
      <c r="I145" s="158"/>
      <c r="J145" s="43"/>
      <c r="K145" s="21" t="s">
        <v>300</v>
      </c>
      <c r="L145" s="5"/>
      <c r="M145" s="5"/>
    </row>
    <row r="146" spans="1:13" ht="18.75">
      <c r="A146" s="145"/>
      <c r="B146" s="131" t="s">
        <v>171</v>
      </c>
      <c r="C146" s="131"/>
      <c r="D146" s="150" t="s">
        <v>111</v>
      </c>
      <c r="E146" s="150"/>
      <c r="F146" s="41">
        <v>1050</v>
      </c>
      <c r="G146" s="42">
        <v>14</v>
      </c>
      <c r="H146" s="151">
        <f>F146*G146</f>
        <v>14700</v>
      </c>
      <c r="I146" s="151"/>
      <c r="J146" s="151"/>
      <c r="K146" s="21" t="s">
        <v>300</v>
      </c>
      <c r="L146" s="5"/>
      <c r="M146" s="5"/>
    </row>
    <row r="147" spans="1:13" ht="18.75">
      <c r="A147" s="145"/>
      <c r="B147" s="125" t="s">
        <v>361</v>
      </c>
      <c r="C147" s="127"/>
      <c r="D147" s="155" t="s">
        <v>111</v>
      </c>
      <c r="E147" s="156"/>
      <c r="F147" s="41">
        <v>70</v>
      </c>
      <c r="G147" s="42">
        <v>40</v>
      </c>
      <c r="H147" s="157">
        <f>F147*G147</f>
        <v>2800</v>
      </c>
      <c r="I147" s="158"/>
      <c r="J147" s="43"/>
      <c r="K147" s="21" t="s">
        <v>300</v>
      </c>
      <c r="L147" s="5"/>
      <c r="M147" s="5"/>
    </row>
    <row r="148" spans="1:13" ht="18.75">
      <c r="A148" s="145"/>
      <c r="B148" s="125" t="s">
        <v>362</v>
      </c>
      <c r="C148" s="127"/>
      <c r="D148" s="155" t="s">
        <v>111</v>
      </c>
      <c r="E148" s="156"/>
      <c r="F148" s="41">
        <v>28</v>
      </c>
      <c r="G148" s="42">
        <v>380</v>
      </c>
      <c r="H148" s="157">
        <f>G148*F148</f>
        <v>10640</v>
      </c>
      <c r="I148" s="158"/>
      <c r="J148" s="43"/>
      <c r="K148" s="21" t="s">
        <v>300</v>
      </c>
      <c r="L148" s="5"/>
      <c r="M148" s="5"/>
    </row>
    <row r="149" spans="1:13" ht="18.75">
      <c r="A149" s="145"/>
      <c r="B149" s="131" t="s">
        <v>74</v>
      </c>
      <c r="C149" s="131"/>
      <c r="D149" s="150" t="s">
        <v>111</v>
      </c>
      <c r="E149" s="150"/>
      <c r="F149" s="41">
        <v>35</v>
      </c>
      <c r="G149" s="42">
        <v>380</v>
      </c>
      <c r="H149" s="151">
        <v>13860</v>
      </c>
      <c r="I149" s="151"/>
      <c r="J149" s="151"/>
      <c r="K149" s="21" t="s">
        <v>300</v>
      </c>
      <c r="L149" s="5"/>
      <c r="M149" s="5"/>
    </row>
    <row r="150" spans="1:13" ht="18.75">
      <c r="A150" s="145"/>
      <c r="B150" s="131" t="s">
        <v>480</v>
      </c>
      <c r="C150" s="131"/>
      <c r="D150" s="150" t="s">
        <v>111</v>
      </c>
      <c r="E150" s="150"/>
      <c r="F150" s="41">
        <v>76</v>
      </c>
      <c r="G150" s="42">
        <v>70</v>
      </c>
      <c r="H150" s="151">
        <f>F150*G150</f>
        <v>5320</v>
      </c>
      <c r="I150" s="151"/>
      <c r="J150" s="151"/>
      <c r="K150" s="21" t="s">
        <v>300</v>
      </c>
      <c r="L150" s="5"/>
      <c r="M150" s="5"/>
    </row>
    <row r="151" spans="1:13" ht="18.75">
      <c r="A151" s="145"/>
      <c r="B151" s="131" t="s">
        <v>546</v>
      </c>
      <c r="C151" s="131"/>
      <c r="D151" s="150" t="s">
        <v>111</v>
      </c>
      <c r="E151" s="150"/>
      <c r="F151" s="41">
        <v>25</v>
      </c>
      <c r="G151" s="42">
        <v>2000</v>
      </c>
      <c r="H151" s="151">
        <f>G151*F151</f>
        <v>50000</v>
      </c>
      <c r="I151" s="151"/>
      <c r="J151" s="151"/>
      <c r="K151" s="21" t="s">
        <v>300</v>
      </c>
      <c r="L151" s="5"/>
      <c r="M151" s="5"/>
    </row>
    <row r="152" spans="1:13" ht="18.75">
      <c r="A152" s="145"/>
      <c r="B152" s="131" t="s">
        <v>479</v>
      </c>
      <c r="C152" s="131"/>
      <c r="D152" s="150" t="s">
        <v>111</v>
      </c>
      <c r="E152" s="150"/>
      <c r="F152" s="41">
        <v>135</v>
      </c>
      <c r="G152" s="42">
        <v>80</v>
      </c>
      <c r="H152" s="151">
        <f>F152*G152</f>
        <v>10800</v>
      </c>
      <c r="I152" s="151"/>
      <c r="J152" s="151"/>
      <c r="K152" s="21" t="s">
        <v>300</v>
      </c>
      <c r="L152" s="5"/>
      <c r="M152" s="5"/>
    </row>
    <row r="153" spans="1:13" ht="18.75">
      <c r="A153" s="145"/>
      <c r="B153" s="125" t="s">
        <v>75</v>
      </c>
      <c r="C153" s="127"/>
      <c r="D153" s="155" t="s">
        <v>111</v>
      </c>
      <c r="E153" s="156"/>
      <c r="F153" s="41">
        <v>0</v>
      </c>
      <c r="G153" s="42">
        <v>80</v>
      </c>
      <c r="H153" s="157">
        <f>F153*G153</f>
        <v>0</v>
      </c>
      <c r="I153" s="158"/>
      <c r="J153" s="43"/>
      <c r="K153" s="21" t="s">
        <v>300</v>
      </c>
      <c r="L153" s="5"/>
      <c r="M153" s="5"/>
    </row>
    <row r="154" spans="1:13" ht="18.75">
      <c r="A154" s="145"/>
      <c r="B154" s="125" t="s">
        <v>363</v>
      </c>
      <c r="C154" s="127"/>
      <c r="D154" s="155" t="s">
        <v>111</v>
      </c>
      <c r="E154" s="156"/>
      <c r="F154" s="41">
        <v>148</v>
      </c>
      <c r="G154" s="42">
        <v>400</v>
      </c>
      <c r="H154" s="157">
        <f aca="true" t="shared" si="3" ref="H154:H175">F154*G154</f>
        <v>59200</v>
      </c>
      <c r="I154" s="158"/>
      <c r="J154" s="43"/>
      <c r="K154" s="21" t="s">
        <v>300</v>
      </c>
      <c r="L154" s="5"/>
      <c r="M154" s="5"/>
    </row>
    <row r="155" spans="1:13" ht="18.75">
      <c r="A155" s="145"/>
      <c r="B155" s="125" t="s">
        <v>364</v>
      </c>
      <c r="C155" s="127"/>
      <c r="D155" s="155" t="s">
        <v>111</v>
      </c>
      <c r="E155" s="156"/>
      <c r="F155" s="41">
        <v>10</v>
      </c>
      <c r="G155" s="42">
        <v>25</v>
      </c>
      <c r="H155" s="157">
        <f t="shared" si="3"/>
        <v>250</v>
      </c>
      <c r="I155" s="158"/>
      <c r="J155" s="43"/>
      <c r="K155" s="21" t="s">
        <v>300</v>
      </c>
      <c r="L155" s="5"/>
      <c r="M155" s="5"/>
    </row>
    <row r="156" spans="1:13" ht="18.75">
      <c r="A156" s="145"/>
      <c r="B156" s="125" t="s">
        <v>365</v>
      </c>
      <c r="C156" s="127"/>
      <c r="D156" s="155" t="s">
        <v>146</v>
      </c>
      <c r="E156" s="156"/>
      <c r="F156" s="41">
        <v>0</v>
      </c>
      <c r="G156" s="42">
        <v>45</v>
      </c>
      <c r="H156" s="157">
        <f t="shared" si="3"/>
        <v>0</v>
      </c>
      <c r="I156" s="158"/>
      <c r="J156" s="43"/>
      <c r="K156" s="21" t="s">
        <v>300</v>
      </c>
      <c r="L156" s="5"/>
      <c r="M156" s="5"/>
    </row>
    <row r="157" spans="1:13" ht="18.75">
      <c r="A157" s="145"/>
      <c r="B157" s="125" t="s">
        <v>81</v>
      </c>
      <c r="C157" s="127"/>
      <c r="D157" s="155" t="s">
        <v>111</v>
      </c>
      <c r="E157" s="156"/>
      <c r="F157" s="41">
        <v>70</v>
      </c>
      <c r="G157" s="42">
        <v>100</v>
      </c>
      <c r="H157" s="157">
        <f>F157*G157</f>
        <v>7000</v>
      </c>
      <c r="I157" s="158"/>
      <c r="J157" s="43"/>
      <c r="K157" s="21" t="s">
        <v>300</v>
      </c>
      <c r="L157" s="5"/>
      <c r="M157" s="5"/>
    </row>
    <row r="158" spans="1:13" ht="18.75">
      <c r="A158" s="145"/>
      <c r="B158" s="125" t="s">
        <v>366</v>
      </c>
      <c r="C158" s="127"/>
      <c r="D158" s="155" t="s">
        <v>111</v>
      </c>
      <c r="E158" s="156"/>
      <c r="F158" s="41">
        <v>0</v>
      </c>
      <c r="G158" s="42">
        <v>300</v>
      </c>
      <c r="H158" s="157">
        <f t="shared" si="3"/>
        <v>0</v>
      </c>
      <c r="I158" s="158"/>
      <c r="J158" s="43"/>
      <c r="K158" s="21" t="s">
        <v>300</v>
      </c>
      <c r="L158" s="5"/>
      <c r="M158" s="5"/>
    </row>
    <row r="159" spans="1:13" ht="31.5" customHeight="1">
      <c r="A159" s="145"/>
      <c r="B159" s="125" t="s">
        <v>76</v>
      </c>
      <c r="C159" s="127"/>
      <c r="D159" s="155" t="s">
        <v>345</v>
      </c>
      <c r="E159" s="156"/>
      <c r="F159" s="41">
        <v>20</v>
      </c>
      <c r="G159" s="42">
        <v>800</v>
      </c>
      <c r="H159" s="157">
        <f>F159*G159</f>
        <v>16000</v>
      </c>
      <c r="I159" s="158"/>
      <c r="J159" s="43"/>
      <c r="K159" s="21" t="s">
        <v>300</v>
      </c>
      <c r="L159" s="5"/>
      <c r="M159" s="5"/>
    </row>
    <row r="160" spans="1:13" ht="18.75">
      <c r="A160" s="145"/>
      <c r="B160" s="125" t="s">
        <v>367</v>
      </c>
      <c r="C160" s="127"/>
      <c r="D160" s="155" t="s">
        <v>111</v>
      </c>
      <c r="E160" s="156"/>
      <c r="F160" s="41">
        <v>0</v>
      </c>
      <c r="G160" s="42">
        <v>400</v>
      </c>
      <c r="H160" s="157">
        <f>F160*G160</f>
        <v>0</v>
      </c>
      <c r="I160" s="158"/>
      <c r="J160" s="43"/>
      <c r="K160" s="21" t="s">
        <v>300</v>
      </c>
      <c r="L160" s="5"/>
      <c r="M160" s="5"/>
    </row>
    <row r="161" spans="1:13" ht="18.75">
      <c r="A161" s="145"/>
      <c r="B161" s="125" t="s">
        <v>368</v>
      </c>
      <c r="C161" s="127"/>
      <c r="D161" s="155" t="s">
        <v>111</v>
      </c>
      <c r="E161" s="156"/>
      <c r="F161" s="41">
        <v>445</v>
      </c>
      <c r="G161" s="42">
        <v>90</v>
      </c>
      <c r="H161" s="157">
        <f t="shared" si="3"/>
        <v>40050</v>
      </c>
      <c r="I161" s="158"/>
      <c r="J161" s="43"/>
      <c r="K161" s="21" t="s">
        <v>300</v>
      </c>
      <c r="L161" s="5"/>
      <c r="M161" s="5"/>
    </row>
    <row r="162" spans="1:13" ht="18.75">
      <c r="A162" s="145"/>
      <c r="B162" s="131" t="s">
        <v>174</v>
      </c>
      <c r="C162" s="131"/>
      <c r="D162" s="155" t="s">
        <v>146</v>
      </c>
      <c r="E162" s="156"/>
      <c r="F162" s="41">
        <v>0</v>
      </c>
      <c r="G162" s="42">
        <v>20</v>
      </c>
      <c r="H162" s="157">
        <f t="shared" si="3"/>
        <v>0</v>
      </c>
      <c r="I162" s="158"/>
      <c r="J162" s="43"/>
      <c r="K162" s="21" t="s">
        <v>300</v>
      </c>
      <c r="L162" s="5"/>
      <c r="M162" s="5"/>
    </row>
    <row r="163" spans="1:13" ht="18.75">
      <c r="A163" s="145"/>
      <c r="B163" s="125" t="s">
        <v>77</v>
      </c>
      <c r="C163" s="127"/>
      <c r="D163" s="155" t="s">
        <v>111</v>
      </c>
      <c r="E163" s="156"/>
      <c r="F163" s="41">
        <v>611</v>
      </c>
      <c r="G163" s="42">
        <v>150</v>
      </c>
      <c r="H163" s="157">
        <f t="shared" si="3"/>
        <v>91650</v>
      </c>
      <c r="I163" s="158"/>
      <c r="J163" s="43"/>
      <c r="K163" s="21" t="s">
        <v>300</v>
      </c>
      <c r="L163" s="5"/>
      <c r="M163" s="5"/>
    </row>
    <row r="164" spans="1:13" ht="18.75">
      <c r="A164" s="145"/>
      <c r="B164" s="131" t="s">
        <v>82</v>
      </c>
      <c r="C164" s="131"/>
      <c r="D164" s="150" t="s">
        <v>111</v>
      </c>
      <c r="E164" s="150"/>
      <c r="F164" s="41">
        <v>15</v>
      </c>
      <c r="G164" s="42">
        <v>2500</v>
      </c>
      <c r="H164" s="151">
        <f t="shared" si="3"/>
        <v>37500</v>
      </c>
      <c r="I164" s="151"/>
      <c r="J164" s="151"/>
      <c r="K164" s="21" t="s">
        <v>300</v>
      </c>
      <c r="L164" s="5"/>
      <c r="M164" s="5"/>
    </row>
    <row r="165" spans="1:13" ht="18.75">
      <c r="A165" s="145"/>
      <c r="B165" s="131" t="s">
        <v>78</v>
      </c>
      <c r="C165" s="131"/>
      <c r="D165" s="150" t="s">
        <v>111</v>
      </c>
      <c r="E165" s="150"/>
      <c r="F165" s="41">
        <v>30</v>
      </c>
      <c r="G165" s="42">
        <v>25</v>
      </c>
      <c r="H165" s="151">
        <f t="shared" si="3"/>
        <v>750</v>
      </c>
      <c r="I165" s="151"/>
      <c r="J165" s="151"/>
      <c r="K165" s="21" t="s">
        <v>300</v>
      </c>
      <c r="L165" s="5"/>
      <c r="M165" s="5"/>
    </row>
    <row r="166" spans="1:13" ht="18.75">
      <c r="A166" s="145"/>
      <c r="B166" s="131" t="s">
        <v>482</v>
      </c>
      <c r="C166" s="131"/>
      <c r="D166" s="150" t="s">
        <v>111</v>
      </c>
      <c r="E166" s="150"/>
      <c r="F166" s="41">
        <v>5</v>
      </c>
      <c r="G166" s="42">
        <v>200</v>
      </c>
      <c r="H166" s="151">
        <f t="shared" si="3"/>
        <v>1000</v>
      </c>
      <c r="I166" s="151"/>
      <c r="J166" s="151"/>
      <c r="K166" s="21" t="s">
        <v>300</v>
      </c>
      <c r="L166" s="5"/>
      <c r="M166" s="5"/>
    </row>
    <row r="167" spans="1:13" ht="18.75">
      <c r="A167" s="145"/>
      <c r="B167" s="131" t="s">
        <v>172</v>
      </c>
      <c r="C167" s="131"/>
      <c r="D167" s="150" t="s">
        <v>111</v>
      </c>
      <c r="E167" s="150"/>
      <c r="F167" s="41">
        <v>10</v>
      </c>
      <c r="G167" s="42">
        <v>50</v>
      </c>
      <c r="H167" s="151">
        <f t="shared" si="3"/>
        <v>500</v>
      </c>
      <c r="I167" s="151"/>
      <c r="J167" s="151"/>
      <c r="K167" s="21" t="s">
        <v>300</v>
      </c>
      <c r="L167" s="5"/>
      <c r="M167" s="5"/>
    </row>
    <row r="168" spans="1:13" ht="17.25" customHeight="1">
      <c r="A168" s="145"/>
      <c r="B168" s="131" t="s">
        <v>80</v>
      </c>
      <c r="C168" s="131"/>
      <c r="D168" s="150" t="s">
        <v>111</v>
      </c>
      <c r="E168" s="150"/>
      <c r="F168" s="41">
        <v>25</v>
      </c>
      <c r="G168" s="42">
        <v>20</v>
      </c>
      <c r="H168" s="151">
        <f t="shared" si="3"/>
        <v>500</v>
      </c>
      <c r="I168" s="151"/>
      <c r="J168" s="151"/>
      <c r="K168" s="21" t="s">
        <v>300</v>
      </c>
      <c r="L168" s="5"/>
      <c r="M168" s="5"/>
    </row>
    <row r="169" spans="1:14" ht="18.75">
      <c r="A169" s="145"/>
      <c r="B169" s="131" t="s">
        <v>483</v>
      </c>
      <c r="C169" s="131"/>
      <c r="D169" s="150" t="s">
        <v>484</v>
      </c>
      <c r="E169" s="150"/>
      <c r="F169" s="41">
        <v>0</v>
      </c>
      <c r="G169" s="42">
        <v>1000</v>
      </c>
      <c r="H169" s="151">
        <f t="shared" si="3"/>
        <v>0</v>
      </c>
      <c r="I169" s="151"/>
      <c r="J169" s="151"/>
      <c r="K169" s="21" t="s">
        <v>300</v>
      </c>
      <c r="L169" s="5"/>
      <c r="M169" s="5"/>
      <c r="N169" t="s">
        <v>645</v>
      </c>
    </row>
    <row r="170" spans="1:13" ht="18.75">
      <c r="A170" s="145"/>
      <c r="B170" s="131" t="s">
        <v>369</v>
      </c>
      <c r="C170" s="131"/>
      <c r="D170" s="150" t="s">
        <v>111</v>
      </c>
      <c r="E170" s="150"/>
      <c r="F170" s="41">
        <v>0</v>
      </c>
      <c r="G170" s="42">
        <v>100</v>
      </c>
      <c r="H170" s="151">
        <f t="shared" si="3"/>
        <v>0</v>
      </c>
      <c r="I170" s="151"/>
      <c r="J170" s="151"/>
      <c r="K170" s="21" t="s">
        <v>300</v>
      </c>
      <c r="L170" s="5"/>
      <c r="M170" s="5"/>
    </row>
    <row r="171" spans="1:13" ht="18.75">
      <c r="A171" s="145"/>
      <c r="B171" s="131" t="s">
        <v>544</v>
      </c>
      <c r="C171" s="131"/>
      <c r="D171" s="150" t="s">
        <v>111</v>
      </c>
      <c r="E171" s="150"/>
      <c r="F171" s="41">
        <v>3</v>
      </c>
      <c r="G171" s="42">
        <v>4500</v>
      </c>
      <c r="H171" s="151">
        <f>F171*G171</f>
        <v>13500</v>
      </c>
      <c r="I171" s="151"/>
      <c r="J171" s="151"/>
      <c r="K171" s="21" t="s">
        <v>300</v>
      </c>
      <c r="L171" s="5"/>
      <c r="M171" s="5"/>
    </row>
    <row r="172" spans="1:13" ht="18.75">
      <c r="A172" s="145"/>
      <c r="B172" s="131" t="s">
        <v>79</v>
      </c>
      <c r="C172" s="131"/>
      <c r="D172" s="150" t="s">
        <v>111</v>
      </c>
      <c r="E172" s="150"/>
      <c r="F172" s="41">
        <v>0</v>
      </c>
      <c r="G172" s="42">
        <v>1800</v>
      </c>
      <c r="H172" s="151">
        <f>F172*G172</f>
        <v>0</v>
      </c>
      <c r="I172" s="151"/>
      <c r="J172" s="151"/>
      <c r="K172" s="21" t="s">
        <v>300</v>
      </c>
      <c r="L172" s="5"/>
      <c r="M172" s="5"/>
    </row>
    <row r="173" spans="1:13" ht="18.75">
      <c r="A173" s="145"/>
      <c r="B173" s="131" t="s">
        <v>329</v>
      </c>
      <c r="C173" s="131"/>
      <c r="D173" s="150" t="s">
        <v>111</v>
      </c>
      <c r="E173" s="150"/>
      <c r="F173" s="41">
        <v>0</v>
      </c>
      <c r="G173" s="42">
        <v>35</v>
      </c>
      <c r="H173" s="151">
        <f t="shared" si="3"/>
        <v>0</v>
      </c>
      <c r="I173" s="151"/>
      <c r="J173" s="151"/>
      <c r="K173" s="21" t="s">
        <v>300</v>
      </c>
      <c r="L173" s="5"/>
      <c r="M173" s="5"/>
    </row>
    <row r="174" spans="1:13" ht="18.75">
      <c r="A174" s="145"/>
      <c r="B174" s="131" t="s">
        <v>72</v>
      </c>
      <c r="C174" s="131"/>
      <c r="D174" s="150" t="s">
        <v>111</v>
      </c>
      <c r="E174" s="150"/>
      <c r="F174" s="41">
        <v>15</v>
      </c>
      <c r="G174" s="42">
        <v>1400</v>
      </c>
      <c r="H174" s="151">
        <f t="shared" si="3"/>
        <v>21000</v>
      </c>
      <c r="I174" s="151"/>
      <c r="J174" s="151"/>
      <c r="K174" s="21" t="s">
        <v>300</v>
      </c>
      <c r="L174" s="5"/>
      <c r="M174" s="5"/>
    </row>
    <row r="175" spans="1:13" ht="18.75">
      <c r="A175" s="145"/>
      <c r="B175" s="131" t="s">
        <v>173</v>
      </c>
      <c r="C175" s="131"/>
      <c r="D175" s="150" t="s">
        <v>111</v>
      </c>
      <c r="E175" s="150"/>
      <c r="F175" s="41">
        <v>45</v>
      </c>
      <c r="G175" s="42">
        <v>100</v>
      </c>
      <c r="H175" s="151">
        <f t="shared" si="3"/>
        <v>4500</v>
      </c>
      <c r="I175" s="151"/>
      <c r="J175" s="151"/>
      <c r="K175" s="21" t="s">
        <v>300</v>
      </c>
      <c r="L175" s="5"/>
      <c r="M175" s="5"/>
    </row>
    <row r="176" spans="1:15" s="83" customFormat="1" ht="21" customHeight="1">
      <c r="A176" s="145"/>
      <c r="B176" s="131" t="s">
        <v>370</v>
      </c>
      <c r="C176" s="131"/>
      <c r="D176" s="150" t="s">
        <v>111</v>
      </c>
      <c r="E176" s="150"/>
      <c r="F176" s="41">
        <v>800</v>
      </c>
      <c r="G176" s="42">
        <v>12</v>
      </c>
      <c r="H176" s="151">
        <f>G176*F176</f>
        <v>9600</v>
      </c>
      <c r="I176" s="151"/>
      <c r="J176" s="151"/>
      <c r="K176" s="21" t="s">
        <v>300</v>
      </c>
      <c r="L176" s="82"/>
      <c r="M176" s="14"/>
      <c r="N176"/>
      <c r="O176"/>
    </row>
    <row r="177" spans="1:13" ht="18.75" customHeight="1">
      <c r="A177" s="145"/>
      <c r="B177" s="166" t="s">
        <v>371</v>
      </c>
      <c r="C177" s="167"/>
      <c r="D177" s="168"/>
      <c r="E177" s="169"/>
      <c r="F177" s="84"/>
      <c r="G177" s="84"/>
      <c r="H177" s="170">
        <f>SUM(H142:J176)</f>
        <v>547210</v>
      </c>
      <c r="I177" s="169"/>
      <c r="J177" s="84"/>
      <c r="K177" s="34">
        <f>H177</f>
        <v>547210</v>
      </c>
      <c r="L177" s="5"/>
      <c r="M177" s="5"/>
    </row>
    <row r="178" spans="1:13" ht="18.75">
      <c r="A178" s="145"/>
      <c r="B178" s="171" t="s">
        <v>236</v>
      </c>
      <c r="C178" s="171"/>
      <c r="D178" s="171"/>
      <c r="E178" s="171"/>
      <c r="F178" s="171"/>
      <c r="G178" s="171"/>
      <c r="H178" s="171"/>
      <c r="I178" s="171"/>
      <c r="J178" s="171"/>
      <c r="K178" s="21"/>
      <c r="L178" s="5"/>
      <c r="M178" s="5"/>
    </row>
    <row r="179" spans="1:13" ht="18.75" customHeight="1">
      <c r="A179" s="145"/>
      <c r="B179" s="172" t="s">
        <v>258</v>
      </c>
      <c r="C179" s="172"/>
      <c r="D179" s="164" t="s">
        <v>259</v>
      </c>
      <c r="E179" s="164"/>
      <c r="F179" s="51" t="s">
        <v>260</v>
      </c>
      <c r="G179" s="36" t="s">
        <v>261</v>
      </c>
      <c r="H179" s="164" t="s">
        <v>257</v>
      </c>
      <c r="I179" s="164"/>
      <c r="J179" s="164"/>
      <c r="K179" s="21"/>
      <c r="L179" s="5"/>
      <c r="M179" s="5"/>
    </row>
    <row r="180" spans="1:13" ht="18.75" customHeight="1">
      <c r="A180" s="145"/>
      <c r="B180" s="173" t="s">
        <v>372</v>
      </c>
      <c r="C180" s="174"/>
      <c r="D180" s="150" t="s">
        <v>178</v>
      </c>
      <c r="E180" s="150"/>
      <c r="F180" s="72">
        <v>332</v>
      </c>
      <c r="G180" s="42">
        <v>35</v>
      </c>
      <c r="H180" s="175">
        <f>G180*F180</f>
        <v>11620</v>
      </c>
      <c r="I180" s="175"/>
      <c r="J180" s="175"/>
      <c r="K180" s="21" t="s">
        <v>300</v>
      </c>
      <c r="L180" s="5"/>
      <c r="M180" s="5"/>
    </row>
    <row r="181" spans="1:13" ht="18.75" customHeight="1">
      <c r="A181" s="145"/>
      <c r="B181" s="131" t="s">
        <v>373</v>
      </c>
      <c r="C181" s="131"/>
      <c r="D181" s="150" t="s">
        <v>179</v>
      </c>
      <c r="E181" s="150"/>
      <c r="F181" s="72">
        <v>192</v>
      </c>
      <c r="G181" s="42">
        <v>71</v>
      </c>
      <c r="H181" s="175">
        <f aca="true" t="shared" si="4" ref="H181:H194">F181*G181</f>
        <v>13632</v>
      </c>
      <c r="I181" s="175"/>
      <c r="J181" s="175"/>
      <c r="K181" s="21" t="s">
        <v>300</v>
      </c>
      <c r="L181" s="5"/>
      <c r="M181" s="5"/>
    </row>
    <row r="182" spans="1:13" ht="18.75">
      <c r="A182" s="145"/>
      <c r="B182" s="131" t="s">
        <v>301</v>
      </c>
      <c r="C182" s="131"/>
      <c r="D182" s="150" t="s">
        <v>111</v>
      </c>
      <c r="E182" s="150"/>
      <c r="F182" s="41">
        <v>984</v>
      </c>
      <c r="G182" s="42">
        <v>10</v>
      </c>
      <c r="H182" s="175">
        <f t="shared" si="4"/>
        <v>9840</v>
      </c>
      <c r="I182" s="175"/>
      <c r="J182" s="175"/>
      <c r="K182" s="21" t="s">
        <v>300</v>
      </c>
      <c r="L182" s="5"/>
      <c r="M182" s="5"/>
    </row>
    <row r="183" spans="1:13" ht="18.75" customHeight="1">
      <c r="A183" s="145"/>
      <c r="B183" s="125" t="s">
        <v>175</v>
      </c>
      <c r="C183" s="127"/>
      <c r="D183" s="150" t="s">
        <v>111</v>
      </c>
      <c r="E183" s="150"/>
      <c r="F183" s="41">
        <v>535</v>
      </c>
      <c r="G183" s="42">
        <v>8</v>
      </c>
      <c r="H183" s="175">
        <f t="shared" si="4"/>
        <v>4280</v>
      </c>
      <c r="I183" s="175"/>
      <c r="J183" s="175"/>
      <c r="K183" s="21" t="s">
        <v>300</v>
      </c>
      <c r="L183" s="5"/>
      <c r="M183" s="5"/>
    </row>
    <row r="184" spans="1:13" ht="18.75">
      <c r="A184" s="145"/>
      <c r="B184" s="125" t="s">
        <v>374</v>
      </c>
      <c r="C184" s="127"/>
      <c r="D184" s="150" t="s">
        <v>112</v>
      </c>
      <c r="E184" s="150"/>
      <c r="F184" s="41">
        <v>365</v>
      </c>
      <c r="G184" s="42">
        <v>15</v>
      </c>
      <c r="H184" s="175">
        <f t="shared" si="4"/>
        <v>5475</v>
      </c>
      <c r="I184" s="175"/>
      <c r="J184" s="175"/>
      <c r="K184" s="21" t="s">
        <v>300</v>
      </c>
      <c r="L184" s="5"/>
      <c r="M184" s="5"/>
    </row>
    <row r="185" spans="1:13" ht="18.75">
      <c r="A185" s="145"/>
      <c r="B185" s="125" t="s">
        <v>485</v>
      </c>
      <c r="C185" s="127"/>
      <c r="D185" s="155" t="s">
        <v>484</v>
      </c>
      <c r="E185" s="156"/>
      <c r="F185" s="41">
        <v>800</v>
      </c>
      <c r="G185" s="42">
        <v>6</v>
      </c>
      <c r="H185" s="176">
        <f>G185*F185</f>
        <v>4800</v>
      </c>
      <c r="I185" s="177"/>
      <c r="J185" s="42"/>
      <c r="K185" s="21" t="s">
        <v>300</v>
      </c>
      <c r="L185" s="5"/>
      <c r="M185" s="5"/>
    </row>
    <row r="186" spans="1:13" ht="18.75">
      <c r="A186" s="145"/>
      <c r="B186" s="131" t="s">
        <v>176</v>
      </c>
      <c r="C186" s="131"/>
      <c r="D186" s="155" t="s">
        <v>179</v>
      </c>
      <c r="E186" s="156"/>
      <c r="F186" s="41">
        <v>655</v>
      </c>
      <c r="G186" s="42">
        <v>80</v>
      </c>
      <c r="H186" s="175">
        <f t="shared" si="4"/>
        <v>52400</v>
      </c>
      <c r="I186" s="175"/>
      <c r="J186" s="175"/>
      <c r="K186" s="21" t="s">
        <v>300</v>
      </c>
      <c r="L186" s="5"/>
      <c r="M186" s="5"/>
    </row>
    <row r="187" spans="1:13" ht="18.75" hidden="1">
      <c r="A187" s="145"/>
      <c r="B187" s="125"/>
      <c r="C187" s="127"/>
      <c r="D187" s="155"/>
      <c r="E187" s="156"/>
      <c r="F187" s="41"/>
      <c r="G187" s="42"/>
      <c r="H187" s="176"/>
      <c r="I187" s="177"/>
      <c r="J187" s="42"/>
      <c r="K187" s="21"/>
      <c r="L187" s="5"/>
      <c r="M187" s="5"/>
    </row>
    <row r="188" spans="1:13" ht="0.75" customHeight="1" hidden="1">
      <c r="A188" s="145"/>
      <c r="B188" s="125"/>
      <c r="C188" s="127"/>
      <c r="D188" s="155"/>
      <c r="E188" s="156"/>
      <c r="F188" s="41"/>
      <c r="G188" s="42"/>
      <c r="H188" s="176">
        <f>G188*F188</f>
        <v>0</v>
      </c>
      <c r="I188" s="177"/>
      <c r="J188" s="42"/>
      <c r="K188" s="21"/>
      <c r="L188" s="5"/>
      <c r="M188" s="5"/>
    </row>
    <row r="189" spans="1:13" ht="18.75">
      <c r="A189" s="145"/>
      <c r="B189" s="131" t="s">
        <v>177</v>
      </c>
      <c r="C189" s="131"/>
      <c r="D189" s="150" t="s">
        <v>112</v>
      </c>
      <c r="E189" s="150"/>
      <c r="F189" s="41">
        <v>598</v>
      </c>
      <c r="G189" s="42">
        <v>45</v>
      </c>
      <c r="H189" s="175">
        <f t="shared" si="4"/>
        <v>26910</v>
      </c>
      <c r="I189" s="175"/>
      <c r="J189" s="175"/>
      <c r="K189" s="21" t="s">
        <v>300</v>
      </c>
      <c r="L189" s="5"/>
      <c r="M189" s="5"/>
    </row>
    <row r="190" spans="1:13" ht="18.75">
      <c r="A190" s="145"/>
      <c r="B190" s="125" t="s">
        <v>33</v>
      </c>
      <c r="C190" s="127"/>
      <c r="D190" s="155" t="s">
        <v>179</v>
      </c>
      <c r="E190" s="156"/>
      <c r="F190" s="41">
        <v>505</v>
      </c>
      <c r="G190" s="42">
        <v>55</v>
      </c>
      <c r="H190" s="176">
        <f>G190*F190</f>
        <v>27775</v>
      </c>
      <c r="I190" s="177"/>
      <c r="J190" s="42"/>
      <c r="K190" s="21" t="s">
        <v>300</v>
      </c>
      <c r="L190" s="5"/>
      <c r="M190" s="5"/>
    </row>
    <row r="191" spans="1:13" ht="18.75">
      <c r="A191" s="145"/>
      <c r="B191" s="131" t="s">
        <v>180</v>
      </c>
      <c r="C191" s="131"/>
      <c r="D191" s="150" t="s">
        <v>179</v>
      </c>
      <c r="E191" s="150"/>
      <c r="F191" s="41">
        <v>686</v>
      </c>
      <c r="G191" s="42">
        <v>20</v>
      </c>
      <c r="H191" s="175">
        <f t="shared" si="4"/>
        <v>13720</v>
      </c>
      <c r="I191" s="175"/>
      <c r="J191" s="175"/>
      <c r="K191" s="21" t="s">
        <v>300</v>
      </c>
      <c r="L191" s="5"/>
      <c r="M191" s="5"/>
    </row>
    <row r="192" spans="1:13" ht="18.75">
      <c r="A192" s="145"/>
      <c r="B192" s="125" t="s">
        <v>375</v>
      </c>
      <c r="C192" s="127"/>
      <c r="D192" s="150" t="s">
        <v>111</v>
      </c>
      <c r="E192" s="150"/>
      <c r="F192" s="41">
        <v>650</v>
      </c>
      <c r="G192" s="42">
        <v>55</v>
      </c>
      <c r="H192" s="175">
        <f t="shared" si="4"/>
        <v>35750</v>
      </c>
      <c r="I192" s="175"/>
      <c r="J192" s="175"/>
      <c r="K192" s="21" t="s">
        <v>300</v>
      </c>
      <c r="L192" s="5"/>
      <c r="M192" s="5"/>
    </row>
    <row r="193" spans="1:13" ht="18.75">
      <c r="A193" s="145"/>
      <c r="B193" s="131" t="s">
        <v>181</v>
      </c>
      <c r="C193" s="131"/>
      <c r="D193" s="150" t="s">
        <v>111</v>
      </c>
      <c r="E193" s="150"/>
      <c r="F193" s="41">
        <v>252</v>
      </c>
      <c r="G193" s="42">
        <v>35</v>
      </c>
      <c r="H193" s="175">
        <f t="shared" si="4"/>
        <v>8820</v>
      </c>
      <c r="I193" s="175"/>
      <c r="J193" s="175"/>
      <c r="K193" s="21" t="s">
        <v>300</v>
      </c>
      <c r="L193" s="5"/>
      <c r="M193" s="5"/>
    </row>
    <row r="194" spans="1:13" ht="18.75">
      <c r="A194" s="145"/>
      <c r="B194" s="131" t="s">
        <v>376</v>
      </c>
      <c r="C194" s="131"/>
      <c r="D194" s="150" t="s">
        <v>179</v>
      </c>
      <c r="E194" s="150"/>
      <c r="F194" s="41">
        <v>328</v>
      </c>
      <c r="G194" s="42">
        <v>65</v>
      </c>
      <c r="H194" s="175">
        <f t="shared" si="4"/>
        <v>21320</v>
      </c>
      <c r="I194" s="175"/>
      <c r="J194" s="175"/>
      <c r="K194" s="21" t="s">
        <v>300</v>
      </c>
      <c r="L194" s="5"/>
      <c r="M194" s="5"/>
    </row>
    <row r="195" spans="1:13" ht="18.75">
      <c r="A195" s="145"/>
      <c r="B195" s="125" t="s">
        <v>377</v>
      </c>
      <c r="C195" s="127"/>
      <c r="D195" s="155" t="s">
        <v>111</v>
      </c>
      <c r="E195" s="156"/>
      <c r="F195" s="41">
        <v>276</v>
      </c>
      <c r="G195" s="42">
        <v>40</v>
      </c>
      <c r="H195" s="176">
        <f>G195*F195</f>
        <v>11040</v>
      </c>
      <c r="I195" s="177"/>
      <c r="J195" s="42"/>
      <c r="K195" s="21" t="s">
        <v>300</v>
      </c>
      <c r="L195" s="5"/>
      <c r="M195" s="5"/>
    </row>
    <row r="196" spans="1:13" ht="21" customHeight="1">
      <c r="A196" s="145"/>
      <c r="B196" s="162" t="s">
        <v>237</v>
      </c>
      <c r="C196" s="162"/>
      <c r="D196" s="162"/>
      <c r="E196" s="162"/>
      <c r="F196" s="50"/>
      <c r="G196" s="50"/>
      <c r="H196" s="163">
        <f>SUM(H180:J195)</f>
        <v>247382</v>
      </c>
      <c r="I196" s="163"/>
      <c r="J196" s="163"/>
      <c r="K196" s="15">
        <f>H196</f>
        <v>247382</v>
      </c>
      <c r="L196" s="5"/>
      <c r="M196" s="14"/>
    </row>
    <row r="197" spans="1:13" ht="18.75">
      <c r="A197" s="145"/>
      <c r="B197" s="171" t="s">
        <v>398</v>
      </c>
      <c r="C197" s="171"/>
      <c r="D197" s="171"/>
      <c r="E197" s="171"/>
      <c r="F197" s="171"/>
      <c r="G197" s="171"/>
      <c r="H197" s="171"/>
      <c r="I197" s="171"/>
      <c r="J197" s="171"/>
      <c r="K197" s="21"/>
      <c r="L197" s="5"/>
      <c r="M197" s="13"/>
    </row>
    <row r="198" spans="1:13" ht="18.75" customHeight="1">
      <c r="A198" s="145"/>
      <c r="B198" s="164" t="s">
        <v>258</v>
      </c>
      <c r="C198" s="164"/>
      <c r="D198" s="164" t="s">
        <v>259</v>
      </c>
      <c r="E198" s="164"/>
      <c r="F198" s="51" t="s">
        <v>260</v>
      </c>
      <c r="G198" s="36" t="s">
        <v>261</v>
      </c>
      <c r="H198" s="164" t="s">
        <v>257</v>
      </c>
      <c r="I198" s="164"/>
      <c r="J198" s="164"/>
      <c r="K198" s="21"/>
      <c r="L198" s="5"/>
      <c r="M198" s="13"/>
    </row>
    <row r="199" spans="1:13" ht="18.75" customHeight="1" hidden="1">
      <c r="A199" s="145"/>
      <c r="B199" s="131" t="s">
        <v>191</v>
      </c>
      <c r="C199" s="131"/>
      <c r="D199" s="150" t="s">
        <v>111</v>
      </c>
      <c r="E199" s="150"/>
      <c r="F199" s="41"/>
      <c r="G199" s="42"/>
      <c r="H199" s="151">
        <f aca="true" t="shared" si="5" ref="H199:H243">F199*G199</f>
        <v>0</v>
      </c>
      <c r="I199" s="151"/>
      <c r="J199" s="151"/>
      <c r="K199" s="21"/>
      <c r="L199" s="5"/>
      <c r="M199" s="13"/>
    </row>
    <row r="200" spans="1:14" ht="18.75">
      <c r="A200" s="145"/>
      <c r="B200" s="131" t="s">
        <v>488</v>
      </c>
      <c r="C200" s="131"/>
      <c r="D200" s="150" t="s">
        <v>111</v>
      </c>
      <c r="E200" s="150"/>
      <c r="F200" s="41">
        <v>0</v>
      </c>
      <c r="G200" s="42">
        <v>1500</v>
      </c>
      <c r="H200" s="151">
        <f t="shared" si="5"/>
        <v>0</v>
      </c>
      <c r="I200" s="151"/>
      <c r="J200" s="151"/>
      <c r="K200" s="21" t="s">
        <v>300</v>
      </c>
      <c r="L200" s="5"/>
      <c r="M200" s="13"/>
      <c r="N200">
        <v>1500</v>
      </c>
    </row>
    <row r="201" spans="1:14" ht="18.75">
      <c r="A201" s="145"/>
      <c r="B201" s="131" t="s">
        <v>192</v>
      </c>
      <c r="C201" s="131"/>
      <c r="D201" s="150" t="s">
        <v>193</v>
      </c>
      <c r="E201" s="150"/>
      <c r="F201" s="41">
        <v>0</v>
      </c>
      <c r="G201" s="42">
        <v>550</v>
      </c>
      <c r="H201" s="151">
        <f t="shared" si="5"/>
        <v>0</v>
      </c>
      <c r="I201" s="151"/>
      <c r="J201" s="151"/>
      <c r="K201" s="21" t="s">
        <v>300</v>
      </c>
      <c r="L201" s="5"/>
      <c r="M201" s="13"/>
      <c r="N201">
        <v>178750</v>
      </c>
    </row>
    <row r="202" spans="1:14" ht="18.75">
      <c r="A202" s="145"/>
      <c r="B202" s="131" t="s">
        <v>91</v>
      </c>
      <c r="C202" s="131"/>
      <c r="D202" s="150" t="s">
        <v>111</v>
      </c>
      <c r="E202" s="150"/>
      <c r="F202" s="41">
        <v>0</v>
      </c>
      <c r="G202" s="42">
        <v>5000</v>
      </c>
      <c r="H202" s="151">
        <f t="shared" si="5"/>
        <v>0</v>
      </c>
      <c r="I202" s="151"/>
      <c r="J202" s="151"/>
      <c r="K202" s="21" t="s">
        <v>300</v>
      </c>
      <c r="L202" s="5"/>
      <c r="M202" s="13"/>
      <c r="N202">
        <v>90000</v>
      </c>
    </row>
    <row r="203" spans="1:14" ht="18.75">
      <c r="A203" s="145"/>
      <c r="B203" s="131" t="s">
        <v>383</v>
      </c>
      <c r="C203" s="131"/>
      <c r="D203" s="150" t="s">
        <v>111</v>
      </c>
      <c r="E203" s="150"/>
      <c r="F203" s="41">
        <v>0</v>
      </c>
      <c r="G203" s="42">
        <v>3700</v>
      </c>
      <c r="H203" s="151">
        <f t="shared" si="5"/>
        <v>0</v>
      </c>
      <c r="I203" s="151"/>
      <c r="J203" s="151"/>
      <c r="K203" s="21" t="s">
        <v>300</v>
      </c>
      <c r="L203" s="5"/>
      <c r="M203" s="13"/>
      <c r="N203">
        <v>74000</v>
      </c>
    </row>
    <row r="204" spans="1:13" ht="18.75">
      <c r="A204" s="145"/>
      <c r="B204" s="131" t="s">
        <v>486</v>
      </c>
      <c r="C204" s="131"/>
      <c r="D204" s="150" t="s">
        <v>111</v>
      </c>
      <c r="E204" s="150"/>
      <c r="F204" s="41">
        <v>23</v>
      </c>
      <c r="G204" s="42">
        <v>1800</v>
      </c>
      <c r="H204" s="151">
        <f>F204*G204</f>
        <v>41400</v>
      </c>
      <c r="I204" s="151"/>
      <c r="J204" s="151"/>
      <c r="K204" s="21" t="s">
        <v>300</v>
      </c>
      <c r="L204" s="5"/>
      <c r="M204" s="13"/>
    </row>
    <row r="205" spans="1:13" ht="18.75">
      <c r="A205" s="145"/>
      <c r="B205" s="131" t="s">
        <v>194</v>
      </c>
      <c r="C205" s="131"/>
      <c r="D205" s="150" t="s">
        <v>111</v>
      </c>
      <c r="E205" s="150"/>
      <c r="F205" s="41">
        <v>47</v>
      </c>
      <c r="G205" s="42">
        <v>980</v>
      </c>
      <c r="H205" s="151">
        <f t="shared" si="5"/>
        <v>46060</v>
      </c>
      <c r="I205" s="151"/>
      <c r="J205" s="151"/>
      <c r="K205" s="21" t="s">
        <v>300</v>
      </c>
      <c r="L205" s="5"/>
      <c r="M205" s="13"/>
    </row>
    <row r="206" spans="1:13" ht="18.75" customHeight="1" hidden="1">
      <c r="A206" s="145"/>
      <c r="B206" s="131" t="s">
        <v>195</v>
      </c>
      <c r="C206" s="131"/>
      <c r="D206" s="150" t="s">
        <v>111</v>
      </c>
      <c r="E206" s="150"/>
      <c r="F206" s="41"/>
      <c r="G206" s="42"/>
      <c r="H206" s="151">
        <f t="shared" si="5"/>
        <v>0</v>
      </c>
      <c r="I206" s="151"/>
      <c r="J206" s="151"/>
      <c r="K206" s="21"/>
      <c r="L206" s="5"/>
      <c r="M206" s="13"/>
    </row>
    <row r="207" spans="1:13" ht="18.75" customHeight="1" hidden="1">
      <c r="A207" s="145"/>
      <c r="B207" s="131" t="s">
        <v>196</v>
      </c>
      <c r="C207" s="131"/>
      <c r="D207" s="150" t="s">
        <v>111</v>
      </c>
      <c r="E207" s="150"/>
      <c r="F207" s="41"/>
      <c r="G207" s="42"/>
      <c r="H207" s="151">
        <f t="shared" si="5"/>
        <v>0</v>
      </c>
      <c r="I207" s="151"/>
      <c r="J207" s="151"/>
      <c r="K207" s="21"/>
      <c r="L207" s="5"/>
      <c r="M207" s="13"/>
    </row>
    <row r="208" spans="1:13" ht="18.75" customHeight="1" hidden="1">
      <c r="A208" s="145"/>
      <c r="B208" s="131" t="s">
        <v>197</v>
      </c>
      <c r="C208" s="131"/>
      <c r="D208" s="150" t="s">
        <v>111</v>
      </c>
      <c r="E208" s="150"/>
      <c r="F208" s="41"/>
      <c r="G208" s="42"/>
      <c r="H208" s="151">
        <f t="shared" si="5"/>
        <v>0</v>
      </c>
      <c r="I208" s="151"/>
      <c r="J208" s="151"/>
      <c r="K208" s="21"/>
      <c r="L208" s="5"/>
      <c r="M208" s="13"/>
    </row>
    <row r="209" spans="1:14" ht="18.75">
      <c r="A209" s="145"/>
      <c r="B209" s="131" t="s">
        <v>198</v>
      </c>
      <c r="C209" s="131"/>
      <c r="D209" s="150" t="s">
        <v>111</v>
      </c>
      <c r="E209" s="150"/>
      <c r="F209" s="41">
        <v>0</v>
      </c>
      <c r="G209" s="42">
        <v>1000</v>
      </c>
      <c r="H209" s="151">
        <f>F209*G209</f>
        <v>0</v>
      </c>
      <c r="I209" s="151"/>
      <c r="J209" s="151"/>
      <c r="K209" s="21" t="s">
        <v>300</v>
      </c>
      <c r="L209" s="5"/>
      <c r="M209" s="13"/>
      <c r="N209">
        <v>24000</v>
      </c>
    </row>
    <row r="210" spans="1:14" ht="18.75">
      <c r="A210" s="145"/>
      <c r="B210" s="131" t="s">
        <v>384</v>
      </c>
      <c r="C210" s="131"/>
      <c r="D210" s="150" t="s">
        <v>111</v>
      </c>
      <c r="E210" s="150"/>
      <c r="F210" s="41">
        <v>0</v>
      </c>
      <c r="G210" s="42">
        <v>1700</v>
      </c>
      <c r="H210" s="151">
        <f t="shared" si="5"/>
        <v>0</v>
      </c>
      <c r="I210" s="151"/>
      <c r="J210" s="151"/>
      <c r="K210" s="21" t="s">
        <v>300</v>
      </c>
      <c r="L210" s="5"/>
      <c r="M210" s="13"/>
      <c r="N210">
        <v>27200</v>
      </c>
    </row>
    <row r="211" spans="1:13" ht="18.75" customHeight="1" hidden="1">
      <c r="A211" s="145"/>
      <c r="B211" s="131" t="s">
        <v>199</v>
      </c>
      <c r="C211" s="131"/>
      <c r="D211" s="150" t="s">
        <v>111</v>
      </c>
      <c r="E211" s="150"/>
      <c r="F211" s="41"/>
      <c r="G211" s="42"/>
      <c r="H211" s="151">
        <f t="shared" si="5"/>
        <v>0</v>
      </c>
      <c r="I211" s="151"/>
      <c r="J211" s="151"/>
      <c r="K211" s="21"/>
      <c r="L211" s="5"/>
      <c r="M211" s="13"/>
    </row>
    <row r="212" spans="1:14" ht="18.75">
      <c r="A212" s="145"/>
      <c r="B212" s="131" t="s">
        <v>607</v>
      </c>
      <c r="C212" s="131"/>
      <c r="D212" s="150" t="s">
        <v>111</v>
      </c>
      <c r="E212" s="150"/>
      <c r="F212" s="41">
        <v>0</v>
      </c>
      <c r="G212" s="42">
        <v>900</v>
      </c>
      <c r="H212" s="151">
        <f t="shared" si="5"/>
        <v>0</v>
      </c>
      <c r="I212" s="151"/>
      <c r="J212" s="151"/>
      <c r="K212" s="21" t="s">
        <v>300</v>
      </c>
      <c r="L212" s="5"/>
      <c r="M212" s="13"/>
      <c r="N212">
        <v>22500</v>
      </c>
    </row>
    <row r="213" spans="1:13" ht="18.75">
      <c r="A213" s="145"/>
      <c r="B213" s="131" t="s">
        <v>302</v>
      </c>
      <c r="C213" s="131"/>
      <c r="D213" s="150" t="s">
        <v>111</v>
      </c>
      <c r="E213" s="150"/>
      <c r="F213" s="41">
        <v>2</v>
      </c>
      <c r="G213" s="42">
        <v>2400</v>
      </c>
      <c r="H213" s="151">
        <f t="shared" si="5"/>
        <v>4800</v>
      </c>
      <c r="I213" s="151"/>
      <c r="J213" s="151"/>
      <c r="K213" s="21" t="s">
        <v>300</v>
      </c>
      <c r="L213" s="5"/>
      <c r="M213" s="13"/>
    </row>
    <row r="214" spans="1:14" ht="18.75">
      <c r="A214" s="145"/>
      <c r="B214" s="131" t="s">
        <v>608</v>
      </c>
      <c r="C214" s="131"/>
      <c r="D214" s="150" t="s">
        <v>111</v>
      </c>
      <c r="E214" s="150"/>
      <c r="F214" s="41">
        <v>0</v>
      </c>
      <c r="G214" s="42">
        <v>550</v>
      </c>
      <c r="H214" s="151">
        <f t="shared" si="5"/>
        <v>0</v>
      </c>
      <c r="I214" s="151"/>
      <c r="J214" s="151"/>
      <c r="K214" s="21" t="s">
        <v>300</v>
      </c>
      <c r="L214" s="5"/>
      <c r="M214" s="13"/>
      <c r="N214">
        <v>9900</v>
      </c>
    </row>
    <row r="215" spans="1:13" ht="18.75">
      <c r="A215" s="145"/>
      <c r="B215" s="131" t="s">
        <v>303</v>
      </c>
      <c r="C215" s="131"/>
      <c r="D215" s="150" t="s">
        <v>111</v>
      </c>
      <c r="E215" s="150"/>
      <c r="F215" s="41">
        <v>5</v>
      </c>
      <c r="G215" s="42">
        <v>600</v>
      </c>
      <c r="H215" s="151">
        <f t="shared" si="5"/>
        <v>3000</v>
      </c>
      <c r="I215" s="151"/>
      <c r="J215" s="151"/>
      <c r="K215" s="21" t="s">
        <v>300</v>
      </c>
      <c r="L215" s="5"/>
      <c r="M215" s="13"/>
    </row>
    <row r="216" spans="1:14" ht="18.75">
      <c r="A216" s="145"/>
      <c r="B216" s="131" t="s">
        <v>200</v>
      </c>
      <c r="C216" s="131"/>
      <c r="D216" s="150" t="s">
        <v>111</v>
      </c>
      <c r="E216" s="150"/>
      <c r="F216" s="41">
        <v>0</v>
      </c>
      <c r="G216" s="42">
        <v>190</v>
      </c>
      <c r="H216" s="151">
        <f t="shared" si="5"/>
        <v>0</v>
      </c>
      <c r="I216" s="151"/>
      <c r="J216" s="151"/>
      <c r="K216" s="21" t="s">
        <v>300</v>
      </c>
      <c r="L216" s="5"/>
      <c r="M216" s="13"/>
      <c r="N216">
        <v>6460</v>
      </c>
    </row>
    <row r="217" spans="1:14" ht="18.75">
      <c r="A217" s="145"/>
      <c r="B217" s="131" t="s">
        <v>385</v>
      </c>
      <c r="C217" s="131"/>
      <c r="D217" s="150" t="s">
        <v>111</v>
      </c>
      <c r="E217" s="150"/>
      <c r="F217" s="41">
        <v>0</v>
      </c>
      <c r="G217" s="42">
        <v>5900</v>
      </c>
      <c r="H217" s="157">
        <f>F217*G217</f>
        <v>0</v>
      </c>
      <c r="I217" s="158"/>
      <c r="J217" s="43"/>
      <c r="K217" s="21" t="s">
        <v>300</v>
      </c>
      <c r="L217" s="5"/>
      <c r="M217" s="13"/>
      <c r="N217">
        <v>165200</v>
      </c>
    </row>
    <row r="218" spans="1:13" ht="18.75">
      <c r="A218" s="145"/>
      <c r="B218" s="131" t="s">
        <v>331</v>
      </c>
      <c r="C218" s="131"/>
      <c r="D218" s="150" t="s">
        <v>111</v>
      </c>
      <c r="E218" s="150"/>
      <c r="F218" s="41">
        <v>4</v>
      </c>
      <c r="G218" s="42">
        <v>600</v>
      </c>
      <c r="H218" s="151">
        <f>G218*F218</f>
        <v>2400</v>
      </c>
      <c r="I218" s="151"/>
      <c r="J218" s="151"/>
      <c r="K218" s="21" t="s">
        <v>300</v>
      </c>
      <c r="L218" s="5"/>
      <c r="M218" s="13"/>
    </row>
    <row r="219" spans="1:14" ht="18.75">
      <c r="A219" s="145"/>
      <c r="B219" s="131" t="s">
        <v>388</v>
      </c>
      <c r="C219" s="131"/>
      <c r="D219" s="150" t="s">
        <v>111</v>
      </c>
      <c r="E219" s="150"/>
      <c r="F219" s="41">
        <v>0</v>
      </c>
      <c r="G219" s="42">
        <v>1500</v>
      </c>
      <c r="H219" s="151">
        <f t="shared" si="5"/>
        <v>0</v>
      </c>
      <c r="I219" s="151"/>
      <c r="J219" s="151"/>
      <c r="K219" s="21" t="s">
        <v>300</v>
      </c>
      <c r="L219" s="5"/>
      <c r="M219" s="13"/>
      <c r="N219">
        <v>73500</v>
      </c>
    </row>
    <row r="220" spans="1:14" ht="18.75">
      <c r="A220" s="145"/>
      <c r="B220" s="131" t="s">
        <v>489</v>
      </c>
      <c r="C220" s="131"/>
      <c r="D220" s="150" t="s">
        <v>111</v>
      </c>
      <c r="E220" s="150"/>
      <c r="F220" s="41">
        <v>0</v>
      </c>
      <c r="G220" s="42">
        <v>5800</v>
      </c>
      <c r="H220" s="151">
        <f t="shared" si="5"/>
        <v>0</v>
      </c>
      <c r="I220" s="151"/>
      <c r="J220" s="151"/>
      <c r="K220" s="21" t="s">
        <v>300</v>
      </c>
      <c r="L220" s="5"/>
      <c r="M220" s="13"/>
      <c r="N220">
        <v>11600</v>
      </c>
    </row>
    <row r="221" spans="1:14" ht="18.75">
      <c r="A221" s="145"/>
      <c r="B221" s="131" t="s">
        <v>386</v>
      </c>
      <c r="C221" s="131"/>
      <c r="D221" s="150" t="s">
        <v>111</v>
      </c>
      <c r="E221" s="150"/>
      <c r="F221" s="41">
        <v>0</v>
      </c>
      <c r="G221" s="42">
        <v>5990</v>
      </c>
      <c r="H221" s="151">
        <f t="shared" si="5"/>
        <v>0</v>
      </c>
      <c r="I221" s="151"/>
      <c r="J221" s="151"/>
      <c r="K221" s="21" t="s">
        <v>300</v>
      </c>
      <c r="L221" s="5"/>
      <c r="M221" s="13"/>
      <c r="N221">
        <v>299500</v>
      </c>
    </row>
    <row r="222" spans="1:14" ht="18.75">
      <c r="A222" s="145"/>
      <c r="B222" s="131" t="s">
        <v>389</v>
      </c>
      <c r="C222" s="131"/>
      <c r="D222" s="150" t="s">
        <v>111</v>
      </c>
      <c r="E222" s="150"/>
      <c r="F222" s="41">
        <v>0</v>
      </c>
      <c r="G222" s="42">
        <v>5990</v>
      </c>
      <c r="H222" s="151">
        <f>F222*G222</f>
        <v>0</v>
      </c>
      <c r="I222" s="151"/>
      <c r="J222" s="151"/>
      <c r="K222" s="21" t="s">
        <v>300</v>
      </c>
      <c r="L222" s="5"/>
      <c r="M222" s="13"/>
      <c r="N222">
        <v>107820</v>
      </c>
    </row>
    <row r="223" spans="1:13" ht="18.75" customHeight="1">
      <c r="A223" s="145"/>
      <c r="B223" s="131" t="s">
        <v>92</v>
      </c>
      <c r="C223" s="131"/>
      <c r="D223" s="150" t="s">
        <v>111</v>
      </c>
      <c r="E223" s="150"/>
      <c r="F223" s="41">
        <v>4</v>
      </c>
      <c r="G223" s="42">
        <v>1800</v>
      </c>
      <c r="H223" s="151">
        <f t="shared" si="5"/>
        <v>7200</v>
      </c>
      <c r="I223" s="151"/>
      <c r="J223" s="151"/>
      <c r="K223" s="21" t="s">
        <v>300</v>
      </c>
      <c r="L223" s="5"/>
      <c r="M223" s="13"/>
    </row>
    <row r="224" spans="1:14" ht="18.75">
      <c r="A224" s="145"/>
      <c r="B224" s="131" t="s">
        <v>95</v>
      </c>
      <c r="C224" s="131"/>
      <c r="D224" s="150" t="s">
        <v>111</v>
      </c>
      <c r="E224" s="150"/>
      <c r="F224" s="41">
        <v>0</v>
      </c>
      <c r="G224" s="42">
        <v>2000</v>
      </c>
      <c r="H224" s="151">
        <f>F224*G224</f>
        <v>0</v>
      </c>
      <c r="I224" s="151"/>
      <c r="J224" s="151"/>
      <c r="K224" s="21" t="s">
        <v>300</v>
      </c>
      <c r="L224" s="5"/>
      <c r="M224" s="13"/>
      <c r="N224">
        <v>40000</v>
      </c>
    </row>
    <row r="225" spans="1:13" ht="18.75">
      <c r="A225" s="145"/>
      <c r="B225" s="131" t="s">
        <v>94</v>
      </c>
      <c r="C225" s="131"/>
      <c r="D225" s="150" t="s">
        <v>111</v>
      </c>
      <c r="E225" s="150"/>
      <c r="F225" s="41">
        <v>7</v>
      </c>
      <c r="G225" s="42">
        <v>3500</v>
      </c>
      <c r="H225" s="151">
        <f>F225*G225</f>
        <v>24500</v>
      </c>
      <c r="I225" s="151"/>
      <c r="J225" s="151"/>
      <c r="K225" s="21" t="s">
        <v>300</v>
      </c>
      <c r="L225" s="5"/>
      <c r="M225" s="13"/>
    </row>
    <row r="226" spans="1:14" ht="18.75">
      <c r="A226" s="145"/>
      <c r="B226" s="131" t="s">
        <v>315</v>
      </c>
      <c r="C226" s="131"/>
      <c r="D226" s="150" t="s">
        <v>111</v>
      </c>
      <c r="E226" s="150"/>
      <c r="F226" s="41">
        <v>0</v>
      </c>
      <c r="G226" s="42">
        <v>5900</v>
      </c>
      <c r="H226" s="151">
        <f>F226*G226</f>
        <v>0</v>
      </c>
      <c r="I226" s="151"/>
      <c r="J226" s="151"/>
      <c r="K226" s="21" t="s">
        <v>300</v>
      </c>
      <c r="L226" s="5"/>
      <c r="M226" s="13"/>
      <c r="N226">
        <v>141600</v>
      </c>
    </row>
    <row r="227" spans="1:13" ht="18.75">
      <c r="A227" s="145"/>
      <c r="B227" s="131" t="s">
        <v>393</v>
      </c>
      <c r="C227" s="131"/>
      <c r="D227" s="150" t="s">
        <v>111</v>
      </c>
      <c r="E227" s="150"/>
      <c r="F227" s="41">
        <v>4</v>
      </c>
      <c r="G227" s="42">
        <v>5900</v>
      </c>
      <c r="H227" s="151">
        <f>G227*F227</f>
        <v>23600</v>
      </c>
      <c r="I227" s="151"/>
      <c r="J227" s="151"/>
      <c r="K227" s="21" t="s">
        <v>300</v>
      </c>
      <c r="L227" s="5"/>
      <c r="M227" s="13"/>
    </row>
    <row r="228" spans="1:13" ht="18.75">
      <c r="A228" s="145"/>
      <c r="B228" s="131" t="s">
        <v>394</v>
      </c>
      <c r="C228" s="131"/>
      <c r="D228" s="150" t="s">
        <v>111</v>
      </c>
      <c r="E228" s="150"/>
      <c r="F228" s="41">
        <v>4</v>
      </c>
      <c r="G228" s="42">
        <v>2800</v>
      </c>
      <c r="H228" s="151">
        <f>F228*G228</f>
        <v>11200</v>
      </c>
      <c r="I228" s="151"/>
      <c r="J228" s="151"/>
      <c r="K228" s="21" t="s">
        <v>300</v>
      </c>
      <c r="L228" s="5"/>
      <c r="M228" s="13"/>
    </row>
    <row r="229" spans="1:14" ht="18.75">
      <c r="A229" s="145"/>
      <c r="B229" s="131" t="s">
        <v>391</v>
      </c>
      <c r="C229" s="131"/>
      <c r="D229" s="150" t="s">
        <v>111</v>
      </c>
      <c r="E229" s="150"/>
      <c r="F229" s="41">
        <v>0</v>
      </c>
      <c r="G229" s="42">
        <v>1100</v>
      </c>
      <c r="H229" s="151">
        <f>F229*G229</f>
        <v>0</v>
      </c>
      <c r="I229" s="151"/>
      <c r="J229" s="151"/>
      <c r="K229" s="21" t="s">
        <v>300</v>
      </c>
      <c r="L229" s="5"/>
      <c r="M229" s="13"/>
      <c r="N229">
        <v>8800</v>
      </c>
    </row>
    <row r="230" spans="1:13" ht="18.75">
      <c r="A230" s="145"/>
      <c r="B230" s="131" t="s">
        <v>497</v>
      </c>
      <c r="C230" s="131"/>
      <c r="D230" s="150" t="s">
        <v>111</v>
      </c>
      <c r="E230" s="150"/>
      <c r="F230" s="41">
        <v>4</v>
      </c>
      <c r="G230" s="42">
        <v>1000</v>
      </c>
      <c r="H230" s="151">
        <f>G230*F230</f>
        <v>4000</v>
      </c>
      <c r="I230" s="151"/>
      <c r="J230" s="151"/>
      <c r="K230" s="21" t="s">
        <v>300</v>
      </c>
      <c r="L230" s="5"/>
      <c r="M230" s="13"/>
    </row>
    <row r="231" spans="1:14" ht="28.5" customHeight="1">
      <c r="A231" s="145"/>
      <c r="B231" s="131" t="s">
        <v>487</v>
      </c>
      <c r="C231" s="131"/>
      <c r="D231" s="150" t="s">
        <v>111</v>
      </c>
      <c r="E231" s="150"/>
      <c r="F231" s="41">
        <v>0</v>
      </c>
      <c r="G231" s="42">
        <v>3500</v>
      </c>
      <c r="H231" s="151">
        <f aca="true" t="shared" si="6" ref="H231:H238">F231*G231</f>
        <v>0</v>
      </c>
      <c r="I231" s="151"/>
      <c r="J231" s="151"/>
      <c r="K231" s="21" t="s">
        <v>300</v>
      </c>
      <c r="L231" s="5"/>
      <c r="M231" s="13"/>
      <c r="N231">
        <v>357000</v>
      </c>
    </row>
    <row r="232" spans="1:13" ht="18.75">
      <c r="A232" s="145"/>
      <c r="B232" s="131" t="s">
        <v>490</v>
      </c>
      <c r="C232" s="131"/>
      <c r="D232" s="150" t="s">
        <v>111</v>
      </c>
      <c r="E232" s="150"/>
      <c r="F232" s="41">
        <v>8</v>
      </c>
      <c r="G232" s="42">
        <v>4200</v>
      </c>
      <c r="H232" s="151">
        <f t="shared" si="6"/>
        <v>33600</v>
      </c>
      <c r="I232" s="151"/>
      <c r="J232" s="151"/>
      <c r="K232" s="21" t="s">
        <v>300</v>
      </c>
      <c r="L232" s="5"/>
      <c r="M232" s="13"/>
    </row>
    <row r="233" spans="1:13" ht="18.75">
      <c r="A233" s="145"/>
      <c r="B233" s="131" t="s">
        <v>93</v>
      </c>
      <c r="C233" s="131"/>
      <c r="D233" s="150" t="s">
        <v>111</v>
      </c>
      <c r="E233" s="150"/>
      <c r="F233" s="41">
        <v>10</v>
      </c>
      <c r="G233" s="42">
        <v>3500</v>
      </c>
      <c r="H233" s="151">
        <f>G233*F233</f>
        <v>35000</v>
      </c>
      <c r="I233" s="151"/>
      <c r="J233" s="151"/>
      <c r="K233" s="21" t="s">
        <v>300</v>
      </c>
      <c r="L233" s="5"/>
      <c r="M233" s="13"/>
    </row>
    <row r="234" spans="1:14" ht="18.75">
      <c r="A234" s="145"/>
      <c r="B234" s="131" t="s">
        <v>396</v>
      </c>
      <c r="C234" s="131"/>
      <c r="D234" s="150" t="s">
        <v>111</v>
      </c>
      <c r="E234" s="150"/>
      <c r="F234" s="41">
        <v>0</v>
      </c>
      <c r="G234" s="42">
        <v>3600</v>
      </c>
      <c r="H234" s="151">
        <f>G234*F234</f>
        <v>0</v>
      </c>
      <c r="I234" s="151"/>
      <c r="J234" s="151"/>
      <c r="K234" s="21" t="s">
        <v>300</v>
      </c>
      <c r="L234" s="5"/>
      <c r="M234" s="13"/>
      <c r="N234">
        <v>21600</v>
      </c>
    </row>
    <row r="235" spans="1:13" ht="18.75">
      <c r="A235" s="145"/>
      <c r="B235" s="131" t="s">
        <v>395</v>
      </c>
      <c r="C235" s="131"/>
      <c r="D235" s="150" t="s">
        <v>111</v>
      </c>
      <c r="E235" s="150"/>
      <c r="F235" s="41">
        <v>24</v>
      </c>
      <c r="G235" s="42">
        <v>2500</v>
      </c>
      <c r="H235" s="151">
        <f>G235*F235</f>
        <v>60000</v>
      </c>
      <c r="I235" s="151"/>
      <c r="J235" s="151"/>
      <c r="K235" s="21" t="s">
        <v>300</v>
      </c>
      <c r="L235" s="5"/>
      <c r="M235" s="13"/>
    </row>
    <row r="236" spans="1:13" ht="18.75">
      <c r="A236" s="145"/>
      <c r="B236" s="131" t="s">
        <v>392</v>
      </c>
      <c r="C236" s="131"/>
      <c r="D236" s="150" t="s">
        <v>111</v>
      </c>
      <c r="E236" s="150"/>
      <c r="F236" s="41">
        <v>24</v>
      </c>
      <c r="G236" s="42">
        <v>2450</v>
      </c>
      <c r="H236" s="151">
        <f>F236*G236</f>
        <v>58800</v>
      </c>
      <c r="I236" s="151"/>
      <c r="J236" s="151"/>
      <c r="K236" s="21" t="s">
        <v>300</v>
      </c>
      <c r="L236" s="5"/>
      <c r="M236" s="13"/>
    </row>
    <row r="237" spans="1:14" ht="18.75">
      <c r="A237" s="145"/>
      <c r="B237" s="131" t="s">
        <v>314</v>
      </c>
      <c r="C237" s="131"/>
      <c r="D237" s="150" t="s">
        <v>111</v>
      </c>
      <c r="E237" s="150"/>
      <c r="F237" s="41">
        <v>0</v>
      </c>
      <c r="G237" s="42">
        <v>5990</v>
      </c>
      <c r="H237" s="151">
        <f t="shared" si="6"/>
        <v>0</v>
      </c>
      <c r="I237" s="151"/>
      <c r="J237" s="151"/>
      <c r="K237" s="21" t="s">
        <v>300</v>
      </c>
      <c r="L237" s="5"/>
      <c r="M237" s="13"/>
      <c r="N237">
        <v>23960</v>
      </c>
    </row>
    <row r="238" spans="1:14" ht="18.75" customHeight="1">
      <c r="A238" s="145"/>
      <c r="B238" s="125" t="s">
        <v>390</v>
      </c>
      <c r="C238" s="127"/>
      <c r="D238" s="155" t="s">
        <v>111</v>
      </c>
      <c r="E238" s="156"/>
      <c r="F238" s="41">
        <v>0</v>
      </c>
      <c r="G238" s="42">
        <v>1500</v>
      </c>
      <c r="H238" s="157">
        <f t="shared" si="6"/>
        <v>0</v>
      </c>
      <c r="I238" s="178"/>
      <c r="J238" s="158"/>
      <c r="K238" s="21" t="s">
        <v>300</v>
      </c>
      <c r="L238" s="5"/>
      <c r="M238" s="13"/>
      <c r="N238">
        <v>72000</v>
      </c>
    </row>
    <row r="239" spans="1:13" ht="0.75" customHeight="1">
      <c r="A239" s="145"/>
      <c r="B239" s="131"/>
      <c r="C239" s="131"/>
      <c r="D239" s="150"/>
      <c r="E239" s="150"/>
      <c r="F239" s="41"/>
      <c r="G239" s="42"/>
      <c r="H239" s="151">
        <f t="shared" si="5"/>
        <v>0</v>
      </c>
      <c r="I239" s="151"/>
      <c r="J239" s="151"/>
      <c r="K239" s="21" t="s">
        <v>300</v>
      </c>
      <c r="L239" s="5"/>
      <c r="M239" s="13"/>
    </row>
    <row r="240" spans="1:13" ht="18.75">
      <c r="A240" s="145"/>
      <c r="B240" s="131" t="s">
        <v>201</v>
      </c>
      <c r="C240" s="131"/>
      <c r="D240" s="150" t="s">
        <v>111</v>
      </c>
      <c r="E240" s="150"/>
      <c r="F240" s="41">
        <v>8</v>
      </c>
      <c r="G240" s="42">
        <v>3500</v>
      </c>
      <c r="H240" s="151">
        <f t="shared" si="5"/>
        <v>28000</v>
      </c>
      <c r="I240" s="151"/>
      <c r="J240" s="151"/>
      <c r="K240" s="21" t="s">
        <v>300</v>
      </c>
      <c r="L240" s="5"/>
      <c r="M240" s="13"/>
    </row>
    <row r="241" spans="1:13" ht="18.75">
      <c r="A241" s="145"/>
      <c r="B241" s="131" t="s">
        <v>431</v>
      </c>
      <c r="C241" s="131"/>
      <c r="D241" s="150" t="s">
        <v>111</v>
      </c>
      <c r="E241" s="150"/>
      <c r="F241" s="41">
        <v>12</v>
      </c>
      <c r="G241" s="42">
        <v>5000</v>
      </c>
      <c r="H241" s="151">
        <f>G241*F241</f>
        <v>60000</v>
      </c>
      <c r="I241" s="151"/>
      <c r="J241" s="151"/>
      <c r="K241" s="21" t="s">
        <v>300</v>
      </c>
      <c r="L241" s="5"/>
      <c r="M241" s="13"/>
    </row>
    <row r="242" spans="1:13" ht="18.75">
      <c r="A242" s="145"/>
      <c r="B242" s="131" t="s">
        <v>196</v>
      </c>
      <c r="C242" s="131"/>
      <c r="D242" s="150" t="s">
        <v>111</v>
      </c>
      <c r="E242" s="150"/>
      <c r="F242" s="41">
        <v>19</v>
      </c>
      <c r="G242" s="42">
        <v>1800</v>
      </c>
      <c r="H242" s="151">
        <f>F242*G242</f>
        <v>34200</v>
      </c>
      <c r="I242" s="151"/>
      <c r="J242" s="151"/>
      <c r="K242" s="21" t="s">
        <v>300</v>
      </c>
      <c r="L242" s="5"/>
      <c r="M242" s="13"/>
    </row>
    <row r="243" spans="1:13" ht="18.75">
      <c r="A243" s="145"/>
      <c r="B243" s="131" t="s">
        <v>387</v>
      </c>
      <c r="C243" s="131"/>
      <c r="D243" s="150" t="s">
        <v>111</v>
      </c>
      <c r="E243" s="150"/>
      <c r="F243" s="41">
        <v>6</v>
      </c>
      <c r="G243" s="42">
        <v>2500</v>
      </c>
      <c r="H243" s="151">
        <f t="shared" si="5"/>
        <v>15000</v>
      </c>
      <c r="I243" s="151"/>
      <c r="J243" s="151"/>
      <c r="K243" s="21" t="s">
        <v>300</v>
      </c>
      <c r="L243" s="5"/>
      <c r="M243" s="13"/>
    </row>
    <row r="244" spans="1:14" ht="21" customHeight="1">
      <c r="A244" s="145"/>
      <c r="B244" s="162" t="s">
        <v>397</v>
      </c>
      <c r="C244" s="162"/>
      <c r="D244" s="162"/>
      <c r="E244" s="162"/>
      <c r="F244" s="50"/>
      <c r="G244" s="50"/>
      <c r="H244" s="163">
        <f>SUM(H199:J243)</f>
        <v>492760</v>
      </c>
      <c r="I244" s="163"/>
      <c r="J244" s="163"/>
      <c r="K244" s="15">
        <f>H244</f>
        <v>492760</v>
      </c>
      <c r="L244" s="5"/>
      <c r="M244" s="14"/>
      <c r="N244">
        <f>N238+N237+N234+N231+N229++N226+N224+N222+N221+N220+N219+N217+N216+N214+N212+N210+N209+N203+N202+N201+N200</f>
        <v>1756890</v>
      </c>
    </row>
    <row r="245" spans="1:13" ht="18.75">
      <c r="A245" s="145"/>
      <c r="B245" s="171" t="s">
        <v>271</v>
      </c>
      <c r="C245" s="171"/>
      <c r="D245" s="171"/>
      <c r="E245" s="171"/>
      <c r="F245" s="171"/>
      <c r="G245" s="171"/>
      <c r="H245" s="171"/>
      <c r="I245" s="171"/>
      <c r="J245" s="171"/>
      <c r="K245" s="21"/>
      <c r="L245" s="5"/>
      <c r="M245" s="5"/>
    </row>
    <row r="246" spans="1:13" ht="18.75" customHeight="1">
      <c r="A246" s="145"/>
      <c r="B246" s="164" t="s">
        <v>258</v>
      </c>
      <c r="C246" s="164"/>
      <c r="D246" s="164" t="s">
        <v>259</v>
      </c>
      <c r="E246" s="164"/>
      <c r="F246" s="51" t="s">
        <v>260</v>
      </c>
      <c r="G246" s="36" t="s">
        <v>261</v>
      </c>
      <c r="H246" s="164" t="s">
        <v>257</v>
      </c>
      <c r="I246" s="164"/>
      <c r="J246" s="164"/>
      <c r="K246" s="21"/>
      <c r="L246" s="5"/>
      <c r="M246" s="5"/>
    </row>
    <row r="247" spans="1:13" ht="18.75">
      <c r="A247" s="145"/>
      <c r="B247" s="131" t="s">
        <v>202</v>
      </c>
      <c r="C247" s="131"/>
      <c r="D247" s="150" t="s">
        <v>111</v>
      </c>
      <c r="E247" s="150"/>
      <c r="F247" s="41">
        <v>380</v>
      </c>
      <c r="G247" s="42">
        <v>450</v>
      </c>
      <c r="H247" s="151">
        <f>G247*F247</f>
        <v>171000</v>
      </c>
      <c r="I247" s="151"/>
      <c r="J247" s="151"/>
      <c r="K247" s="21" t="s">
        <v>300</v>
      </c>
      <c r="L247" s="5"/>
      <c r="M247" s="5"/>
    </row>
    <row r="248" spans="1:13" ht="18.75">
      <c r="A248" s="145"/>
      <c r="B248" s="131" t="s">
        <v>203</v>
      </c>
      <c r="C248" s="131"/>
      <c r="D248" s="150" t="s">
        <v>111</v>
      </c>
      <c r="E248" s="150"/>
      <c r="F248" s="41">
        <v>101</v>
      </c>
      <c r="G248" s="42">
        <v>500</v>
      </c>
      <c r="H248" s="151">
        <f>F248*G248</f>
        <v>50500</v>
      </c>
      <c r="I248" s="151"/>
      <c r="J248" s="151"/>
      <c r="K248" s="21" t="s">
        <v>300</v>
      </c>
      <c r="L248" s="5"/>
      <c r="M248" s="5"/>
    </row>
    <row r="249" spans="1:14" ht="18.75">
      <c r="A249" s="145"/>
      <c r="B249" s="131" t="s">
        <v>204</v>
      </c>
      <c r="C249" s="131"/>
      <c r="D249" s="150" t="s">
        <v>111</v>
      </c>
      <c r="E249" s="150"/>
      <c r="F249" s="41">
        <v>0</v>
      </c>
      <c r="G249" s="42">
        <v>2300</v>
      </c>
      <c r="H249" s="151">
        <f>G249*F249</f>
        <v>0</v>
      </c>
      <c r="I249" s="151"/>
      <c r="J249" s="151"/>
      <c r="K249" s="21" t="s">
        <v>300</v>
      </c>
      <c r="L249" s="5"/>
      <c r="M249" s="5"/>
      <c r="N249">
        <v>223100</v>
      </c>
    </row>
    <row r="250" spans="1:13" ht="18.75">
      <c r="A250" s="145"/>
      <c r="B250" s="131" t="s">
        <v>205</v>
      </c>
      <c r="C250" s="131"/>
      <c r="D250" s="150" t="s">
        <v>111</v>
      </c>
      <c r="E250" s="150"/>
      <c r="F250" s="41">
        <v>16</v>
      </c>
      <c r="G250" s="42">
        <v>600</v>
      </c>
      <c r="H250" s="151">
        <f>F250*G250</f>
        <v>9600</v>
      </c>
      <c r="I250" s="151"/>
      <c r="J250" s="151"/>
      <c r="K250" s="21" t="s">
        <v>300</v>
      </c>
      <c r="L250" s="5"/>
      <c r="M250" s="5"/>
    </row>
    <row r="251" spans="1:14" ht="18.75">
      <c r="A251" s="145"/>
      <c r="B251" s="131" t="s">
        <v>206</v>
      </c>
      <c r="C251" s="131"/>
      <c r="D251" s="150" t="s">
        <v>111</v>
      </c>
      <c r="E251" s="150"/>
      <c r="F251" s="41">
        <v>0</v>
      </c>
      <c r="G251" s="42">
        <v>2100</v>
      </c>
      <c r="H251" s="151">
        <f>F251*G251</f>
        <v>0</v>
      </c>
      <c r="I251" s="151"/>
      <c r="J251" s="151"/>
      <c r="K251" s="21" t="s">
        <v>300</v>
      </c>
      <c r="L251" s="5"/>
      <c r="M251" s="5"/>
      <c r="N251">
        <v>71400</v>
      </c>
    </row>
    <row r="252" spans="1:14" ht="18.75">
      <c r="A252" s="145"/>
      <c r="B252" s="131" t="s">
        <v>496</v>
      </c>
      <c r="C252" s="131"/>
      <c r="D252" s="150" t="s">
        <v>111</v>
      </c>
      <c r="E252" s="150"/>
      <c r="F252" s="41">
        <v>0</v>
      </c>
      <c r="G252" s="42">
        <v>5600</v>
      </c>
      <c r="H252" s="151">
        <f>F252*G252</f>
        <v>0</v>
      </c>
      <c r="I252" s="151"/>
      <c r="J252" s="151"/>
      <c r="K252" s="21" t="s">
        <v>300</v>
      </c>
      <c r="L252" s="5"/>
      <c r="M252" s="5"/>
      <c r="N252">
        <v>78400</v>
      </c>
    </row>
    <row r="253" spans="1:14" ht="33.75" customHeight="1">
      <c r="A253" s="145"/>
      <c r="B253" s="131" t="s">
        <v>493</v>
      </c>
      <c r="C253" s="131"/>
      <c r="D253" s="150" t="s">
        <v>111</v>
      </c>
      <c r="E253" s="150"/>
      <c r="F253" s="41">
        <v>0</v>
      </c>
      <c r="G253" s="42">
        <v>2800</v>
      </c>
      <c r="H253" s="151">
        <f>G253*F253</f>
        <v>0</v>
      </c>
      <c r="I253" s="151"/>
      <c r="J253" s="151"/>
      <c r="K253" s="21" t="s">
        <v>300</v>
      </c>
      <c r="L253" s="5"/>
      <c r="M253" s="5"/>
      <c r="N253">
        <v>3203200</v>
      </c>
    </row>
    <row r="254" spans="1:13" ht="18.75">
      <c r="A254" s="145"/>
      <c r="B254" s="131" t="s">
        <v>88</v>
      </c>
      <c r="C254" s="131"/>
      <c r="D254" s="150" t="s">
        <v>111</v>
      </c>
      <c r="E254" s="150"/>
      <c r="F254" s="41">
        <v>1020</v>
      </c>
      <c r="G254" s="42">
        <v>350</v>
      </c>
      <c r="H254" s="151">
        <f>F254*G254</f>
        <v>357000</v>
      </c>
      <c r="I254" s="151"/>
      <c r="J254" s="151"/>
      <c r="K254" s="21" t="s">
        <v>300</v>
      </c>
      <c r="L254" s="5"/>
      <c r="M254" s="5"/>
    </row>
    <row r="255" spans="1:14" ht="18.75">
      <c r="A255" s="145"/>
      <c r="B255" s="131" t="s">
        <v>83</v>
      </c>
      <c r="C255" s="131"/>
      <c r="D255" s="150" t="s">
        <v>111</v>
      </c>
      <c r="E255" s="150"/>
      <c r="F255" s="41">
        <v>0</v>
      </c>
      <c r="G255" s="42">
        <v>3700</v>
      </c>
      <c r="H255" s="151">
        <f>F255*G255</f>
        <v>0</v>
      </c>
      <c r="I255" s="151"/>
      <c r="J255" s="151"/>
      <c r="K255" s="21" t="s">
        <v>300</v>
      </c>
      <c r="L255" s="5"/>
      <c r="M255" s="5"/>
      <c r="N255">
        <v>40700</v>
      </c>
    </row>
    <row r="256" spans="1:13" ht="18.75">
      <c r="A256" s="145"/>
      <c r="B256" s="131" t="s">
        <v>89</v>
      </c>
      <c r="C256" s="131"/>
      <c r="D256" s="150" t="s">
        <v>111</v>
      </c>
      <c r="E256" s="150"/>
      <c r="F256" s="41">
        <v>41</v>
      </c>
      <c r="G256" s="42">
        <v>1600</v>
      </c>
      <c r="H256" s="151">
        <f>G256*F256</f>
        <v>65600</v>
      </c>
      <c r="I256" s="151"/>
      <c r="J256" s="151"/>
      <c r="K256" s="21" t="s">
        <v>300</v>
      </c>
      <c r="L256" s="5"/>
      <c r="M256" s="5"/>
    </row>
    <row r="257" spans="1:14" ht="18.75">
      <c r="A257" s="145"/>
      <c r="B257" s="131" t="s">
        <v>207</v>
      </c>
      <c r="C257" s="131"/>
      <c r="D257" s="150" t="s">
        <v>111</v>
      </c>
      <c r="E257" s="150"/>
      <c r="F257" s="41">
        <v>0</v>
      </c>
      <c r="G257" s="42">
        <v>2600</v>
      </c>
      <c r="H257" s="151">
        <f>G257*F257</f>
        <v>0</v>
      </c>
      <c r="I257" s="151"/>
      <c r="J257" s="151"/>
      <c r="K257" s="21" t="s">
        <v>300</v>
      </c>
      <c r="L257" s="5"/>
      <c r="M257" s="5"/>
      <c r="N257">
        <v>361400</v>
      </c>
    </row>
    <row r="258" spans="1:13" ht="18.75">
      <c r="A258" s="145"/>
      <c r="B258" s="131" t="s">
        <v>400</v>
      </c>
      <c r="C258" s="131"/>
      <c r="D258" s="150" t="s">
        <v>111</v>
      </c>
      <c r="E258" s="150"/>
      <c r="F258" s="41">
        <v>45</v>
      </c>
      <c r="G258" s="42">
        <v>600</v>
      </c>
      <c r="H258" s="151">
        <f>G258*F258</f>
        <v>27000</v>
      </c>
      <c r="I258" s="151"/>
      <c r="J258" s="151"/>
      <c r="K258" s="21" t="s">
        <v>300</v>
      </c>
      <c r="L258" s="5"/>
      <c r="M258" s="5"/>
    </row>
    <row r="259" spans="1:14" ht="18.75">
      <c r="A259" s="145"/>
      <c r="B259" s="131" t="s">
        <v>84</v>
      </c>
      <c r="C259" s="131"/>
      <c r="D259" s="150" t="s">
        <v>111</v>
      </c>
      <c r="E259" s="150"/>
      <c r="F259" s="41">
        <v>0</v>
      </c>
      <c r="G259" s="42">
        <v>2500</v>
      </c>
      <c r="H259" s="151">
        <f>F259*G259</f>
        <v>0</v>
      </c>
      <c r="I259" s="151"/>
      <c r="J259" s="151"/>
      <c r="K259" s="21" t="s">
        <v>300</v>
      </c>
      <c r="L259" s="5"/>
      <c r="M259" s="5"/>
      <c r="N259">
        <v>575000</v>
      </c>
    </row>
    <row r="260" spans="1:13" ht="18.75">
      <c r="A260" s="145"/>
      <c r="B260" s="131" t="s">
        <v>399</v>
      </c>
      <c r="C260" s="131"/>
      <c r="D260" s="150" t="s">
        <v>111</v>
      </c>
      <c r="E260" s="150"/>
      <c r="F260" s="41">
        <v>410</v>
      </c>
      <c r="G260" s="42">
        <v>1700</v>
      </c>
      <c r="H260" s="151">
        <f>G260*F260</f>
        <v>697000</v>
      </c>
      <c r="I260" s="151"/>
      <c r="J260" s="151"/>
      <c r="K260" s="21" t="s">
        <v>300</v>
      </c>
      <c r="L260" s="5"/>
      <c r="M260" s="5"/>
    </row>
    <row r="261" spans="1:13" ht="30.75" customHeight="1">
      <c r="A261" s="145"/>
      <c r="B261" s="131" t="s">
        <v>86</v>
      </c>
      <c r="C261" s="131"/>
      <c r="D261" s="150" t="s">
        <v>111</v>
      </c>
      <c r="E261" s="150"/>
      <c r="F261" s="41">
        <v>52</v>
      </c>
      <c r="G261" s="42">
        <v>2200</v>
      </c>
      <c r="H261" s="151">
        <f>F261*G261</f>
        <v>114400</v>
      </c>
      <c r="I261" s="151"/>
      <c r="J261" s="151"/>
      <c r="K261" s="21" t="s">
        <v>300</v>
      </c>
      <c r="L261" s="5"/>
      <c r="M261" s="5"/>
    </row>
    <row r="262" spans="1:13" ht="19.5" customHeight="1">
      <c r="A262" s="145"/>
      <c r="B262" s="131" t="s">
        <v>85</v>
      </c>
      <c r="C262" s="131"/>
      <c r="D262" s="150" t="s">
        <v>111</v>
      </c>
      <c r="E262" s="150"/>
      <c r="F262" s="41">
        <v>5</v>
      </c>
      <c r="G262" s="42">
        <v>5000</v>
      </c>
      <c r="H262" s="151">
        <f>F262*G262</f>
        <v>25000</v>
      </c>
      <c r="I262" s="151"/>
      <c r="J262" s="151"/>
      <c r="K262" s="21" t="s">
        <v>300</v>
      </c>
      <c r="L262" s="5"/>
      <c r="M262" s="5"/>
    </row>
    <row r="263" spans="1:15" s="66" customFormat="1" ht="18.75">
      <c r="A263" s="145"/>
      <c r="B263" s="131" t="s">
        <v>494</v>
      </c>
      <c r="C263" s="131"/>
      <c r="D263" s="150" t="s">
        <v>111</v>
      </c>
      <c r="E263" s="150"/>
      <c r="F263" s="41">
        <v>6</v>
      </c>
      <c r="G263" s="42">
        <v>2500</v>
      </c>
      <c r="H263" s="151">
        <f>G263*F263</f>
        <v>15000</v>
      </c>
      <c r="I263" s="151"/>
      <c r="J263" s="151"/>
      <c r="K263" s="16" t="s">
        <v>300</v>
      </c>
      <c r="L263" s="13"/>
      <c r="M263" s="13"/>
      <c r="N263"/>
      <c r="O263"/>
    </row>
    <row r="264" spans="1:14" ht="18.75" customHeight="1">
      <c r="A264" s="145"/>
      <c r="B264" s="131" t="s">
        <v>401</v>
      </c>
      <c r="C264" s="131"/>
      <c r="D264" s="150" t="s">
        <v>111</v>
      </c>
      <c r="E264" s="150"/>
      <c r="F264" s="41">
        <v>0</v>
      </c>
      <c r="G264" s="42">
        <v>4500</v>
      </c>
      <c r="H264" s="151">
        <f aca="true" t="shared" si="7" ref="H264:H269">F264*G264</f>
        <v>0</v>
      </c>
      <c r="I264" s="151"/>
      <c r="J264" s="151"/>
      <c r="K264" s="21" t="s">
        <v>300</v>
      </c>
      <c r="L264" s="5"/>
      <c r="M264" s="5"/>
      <c r="N264">
        <v>166500</v>
      </c>
    </row>
    <row r="265" spans="1:13" ht="18.75">
      <c r="A265" s="145"/>
      <c r="B265" s="131" t="s">
        <v>90</v>
      </c>
      <c r="C265" s="131"/>
      <c r="D265" s="150" t="s">
        <v>111</v>
      </c>
      <c r="E265" s="150"/>
      <c r="F265" s="41">
        <v>31</v>
      </c>
      <c r="G265" s="42">
        <v>700</v>
      </c>
      <c r="H265" s="151">
        <f t="shared" si="7"/>
        <v>21700</v>
      </c>
      <c r="I265" s="151"/>
      <c r="J265" s="151"/>
      <c r="K265" s="21" t="s">
        <v>300</v>
      </c>
      <c r="L265" s="5"/>
      <c r="M265" s="5"/>
    </row>
    <row r="266" spans="1:13" ht="18.75">
      <c r="A266" s="145"/>
      <c r="B266" s="131" t="s">
        <v>330</v>
      </c>
      <c r="C266" s="131"/>
      <c r="D266" s="150" t="s">
        <v>111</v>
      </c>
      <c r="E266" s="150"/>
      <c r="F266" s="41">
        <v>3</v>
      </c>
      <c r="G266" s="42">
        <v>1600</v>
      </c>
      <c r="H266" s="151">
        <f t="shared" si="7"/>
        <v>4800</v>
      </c>
      <c r="I266" s="151"/>
      <c r="J266" s="151"/>
      <c r="K266" s="21" t="s">
        <v>300</v>
      </c>
      <c r="L266" s="5"/>
      <c r="M266" s="5"/>
    </row>
    <row r="267" spans="1:14" ht="18.75">
      <c r="A267" s="145"/>
      <c r="B267" s="131" t="s">
        <v>495</v>
      </c>
      <c r="C267" s="131"/>
      <c r="D267" s="150" t="s">
        <v>111</v>
      </c>
      <c r="E267" s="150"/>
      <c r="F267" s="41">
        <v>0</v>
      </c>
      <c r="G267" s="42">
        <v>3800</v>
      </c>
      <c r="H267" s="151">
        <f t="shared" si="7"/>
        <v>0</v>
      </c>
      <c r="I267" s="151"/>
      <c r="J267" s="151"/>
      <c r="K267" s="21" t="s">
        <v>300</v>
      </c>
      <c r="L267" s="5"/>
      <c r="M267" s="5"/>
      <c r="N267">
        <v>34200</v>
      </c>
    </row>
    <row r="268" spans="1:13" ht="30.75" customHeight="1">
      <c r="A268" s="145"/>
      <c r="B268" s="131" t="s">
        <v>87</v>
      </c>
      <c r="C268" s="131"/>
      <c r="D268" s="150" t="s">
        <v>111</v>
      </c>
      <c r="E268" s="150"/>
      <c r="F268" s="41">
        <v>88</v>
      </c>
      <c r="G268" s="42">
        <v>1500</v>
      </c>
      <c r="H268" s="151">
        <f t="shared" si="7"/>
        <v>132000</v>
      </c>
      <c r="I268" s="151"/>
      <c r="J268" s="151"/>
      <c r="K268" s="21" t="s">
        <v>300</v>
      </c>
      <c r="L268" s="5"/>
      <c r="M268" s="5"/>
    </row>
    <row r="269" spans="1:13" ht="18.75">
      <c r="A269" s="145"/>
      <c r="B269" s="131" t="s">
        <v>208</v>
      </c>
      <c r="C269" s="131"/>
      <c r="D269" s="150" t="s">
        <v>111</v>
      </c>
      <c r="E269" s="150"/>
      <c r="F269" s="41">
        <v>3</v>
      </c>
      <c r="G269" s="42">
        <v>2700</v>
      </c>
      <c r="H269" s="151">
        <f t="shared" si="7"/>
        <v>8100</v>
      </c>
      <c r="I269" s="151"/>
      <c r="J269" s="151"/>
      <c r="K269" s="21" t="s">
        <v>300</v>
      </c>
      <c r="L269" s="5"/>
      <c r="M269" s="5"/>
    </row>
    <row r="270" spans="1:13" ht="0.75" customHeight="1">
      <c r="A270" s="145"/>
      <c r="B270" s="131"/>
      <c r="C270" s="131"/>
      <c r="D270" s="150"/>
      <c r="E270" s="150"/>
      <c r="F270" s="41"/>
      <c r="G270" s="42"/>
      <c r="H270" s="151">
        <v>0</v>
      </c>
      <c r="I270" s="151"/>
      <c r="J270" s="151"/>
      <c r="K270" s="21" t="s">
        <v>300</v>
      </c>
      <c r="L270" s="5"/>
      <c r="M270" s="5"/>
    </row>
    <row r="271" spans="1:13" ht="0.75" customHeight="1" hidden="1">
      <c r="A271" s="145"/>
      <c r="B271" s="131"/>
      <c r="C271" s="131"/>
      <c r="D271" s="150"/>
      <c r="E271" s="150"/>
      <c r="F271" s="41">
        <v>0</v>
      </c>
      <c r="G271" s="42"/>
      <c r="H271" s="151"/>
      <c r="I271" s="151"/>
      <c r="J271" s="151"/>
      <c r="K271" s="21" t="s">
        <v>300</v>
      </c>
      <c r="L271" s="5"/>
      <c r="M271" s="5"/>
    </row>
    <row r="272" spans="1:14" ht="16.5" customHeight="1">
      <c r="A272" s="145"/>
      <c r="B272" s="162" t="s">
        <v>238</v>
      </c>
      <c r="C272" s="162"/>
      <c r="D272" s="162"/>
      <c r="E272" s="162"/>
      <c r="F272" s="50"/>
      <c r="G272" s="50"/>
      <c r="H272" s="163">
        <f>SUM(H247:J271)</f>
        <v>1698700</v>
      </c>
      <c r="I272" s="163"/>
      <c r="J272" s="163"/>
      <c r="K272" s="15">
        <f>H272</f>
        <v>1698700</v>
      </c>
      <c r="L272" s="5"/>
      <c r="M272" s="5"/>
      <c r="N272">
        <f>N267+N264+N259+N257+N255+N253+N252+N251+N249</f>
        <v>4753900</v>
      </c>
    </row>
    <row r="273" spans="1:13" ht="16.5" customHeight="1">
      <c r="A273" s="145"/>
      <c r="B273" s="171" t="s">
        <v>272</v>
      </c>
      <c r="C273" s="171"/>
      <c r="D273" s="171"/>
      <c r="E273" s="171"/>
      <c r="F273" s="171"/>
      <c r="G273" s="171"/>
      <c r="H273" s="171"/>
      <c r="I273" s="171"/>
      <c r="J273" s="171"/>
      <c r="K273" s="21"/>
      <c r="L273" s="5"/>
      <c r="M273" s="5"/>
    </row>
    <row r="274" spans="1:13" ht="16.5" customHeight="1">
      <c r="A274" s="145"/>
      <c r="B274" s="164" t="s">
        <v>258</v>
      </c>
      <c r="C274" s="164"/>
      <c r="D274" s="164" t="s">
        <v>259</v>
      </c>
      <c r="E274" s="164"/>
      <c r="F274" s="51" t="s">
        <v>260</v>
      </c>
      <c r="G274" s="36" t="s">
        <v>261</v>
      </c>
      <c r="H274" s="164" t="s">
        <v>257</v>
      </c>
      <c r="I274" s="164"/>
      <c r="J274" s="164"/>
      <c r="K274" s="21"/>
      <c r="L274" s="5"/>
      <c r="M274" s="5"/>
    </row>
    <row r="275" spans="1:13" ht="18.75">
      <c r="A275" s="145"/>
      <c r="B275" s="131" t="s">
        <v>35</v>
      </c>
      <c r="C275" s="131"/>
      <c r="D275" s="150" t="s">
        <v>209</v>
      </c>
      <c r="E275" s="150"/>
      <c r="F275" s="41">
        <v>451</v>
      </c>
      <c r="G275" s="42">
        <v>30</v>
      </c>
      <c r="H275" s="151">
        <f aca="true" t="shared" si="8" ref="H275:H289">F275*G275</f>
        <v>13530</v>
      </c>
      <c r="I275" s="151"/>
      <c r="J275" s="151"/>
      <c r="K275" s="21" t="s">
        <v>300</v>
      </c>
      <c r="L275" s="5"/>
      <c r="M275" s="5"/>
    </row>
    <row r="276" spans="1:13" ht="18.75">
      <c r="A276" s="145"/>
      <c r="B276" s="131" t="s">
        <v>34</v>
      </c>
      <c r="C276" s="131"/>
      <c r="D276" s="150" t="s">
        <v>209</v>
      </c>
      <c r="E276" s="150"/>
      <c r="F276" s="41">
        <v>390</v>
      </c>
      <c r="G276" s="42">
        <v>25</v>
      </c>
      <c r="H276" s="151">
        <f t="shared" si="8"/>
        <v>9750</v>
      </c>
      <c r="I276" s="151"/>
      <c r="J276" s="151"/>
      <c r="K276" s="21" t="s">
        <v>300</v>
      </c>
      <c r="L276" s="5"/>
      <c r="M276" s="5"/>
    </row>
    <row r="277" spans="1:13" ht="18.75">
      <c r="A277" s="145"/>
      <c r="B277" s="131" t="s">
        <v>210</v>
      </c>
      <c r="C277" s="131"/>
      <c r="D277" s="150" t="s">
        <v>111</v>
      </c>
      <c r="E277" s="150"/>
      <c r="F277" s="41">
        <v>10</v>
      </c>
      <c r="G277" s="42">
        <v>190</v>
      </c>
      <c r="H277" s="151">
        <f t="shared" si="8"/>
        <v>1900</v>
      </c>
      <c r="I277" s="151"/>
      <c r="J277" s="151"/>
      <c r="K277" s="21" t="s">
        <v>300</v>
      </c>
      <c r="L277" s="5"/>
      <c r="M277" s="5"/>
    </row>
    <row r="278" spans="1:13" ht="18.75">
      <c r="A278" s="145"/>
      <c r="B278" s="125" t="s">
        <v>36</v>
      </c>
      <c r="C278" s="127"/>
      <c r="D278" s="155" t="s">
        <v>111</v>
      </c>
      <c r="E278" s="156"/>
      <c r="F278" s="41">
        <v>27</v>
      </c>
      <c r="G278" s="42">
        <v>200</v>
      </c>
      <c r="H278" s="157">
        <f t="shared" si="8"/>
        <v>5400</v>
      </c>
      <c r="I278" s="158"/>
      <c r="J278" s="43"/>
      <c r="K278" s="21" t="s">
        <v>300</v>
      </c>
      <c r="L278" s="5"/>
      <c r="M278" s="5"/>
    </row>
    <row r="279" spans="1:13" ht="18.75">
      <c r="A279" s="145"/>
      <c r="B279" s="131" t="s">
        <v>211</v>
      </c>
      <c r="C279" s="131"/>
      <c r="D279" s="150" t="s">
        <v>111</v>
      </c>
      <c r="E279" s="150"/>
      <c r="F279" s="41">
        <v>65</v>
      </c>
      <c r="G279" s="42">
        <v>190</v>
      </c>
      <c r="H279" s="151">
        <f t="shared" si="8"/>
        <v>12350</v>
      </c>
      <c r="I279" s="151"/>
      <c r="J279" s="151"/>
      <c r="K279" s="21" t="s">
        <v>300</v>
      </c>
      <c r="L279" s="5"/>
      <c r="M279" s="5"/>
    </row>
    <row r="280" spans="1:13" ht="19.5" customHeight="1" hidden="1">
      <c r="A280" s="145"/>
      <c r="B280" s="131" t="s">
        <v>212</v>
      </c>
      <c r="C280" s="131"/>
      <c r="D280" s="150" t="s">
        <v>111</v>
      </c>
      <c r="E280" s="150"/>
      <c r="F280" s="41"/>
      <c r="G280" s="42"/>
      <c r="H280" s="151">
        <f t="shared" si="8"/>
        <v>0</v>
      </c>
      <c r="I280" s="151"/>
      <c r="J280" s="151"/>
      <c r="K280" s="21"/>
      <c r="L280" s="5"/>
      <c r="M280" s="5"/>
    </row>
    <row r="281" spans="1:13" ht="18.75">
      <c r="A281" s="145"/>
      <c r="B281" s="131" t="s">
        <v>402</v>
      </c>
      <c r="C281" s="131"/>
      <c r="D281" s="150" t="s">
        <v>111</v>
      </c>
      <c r="E281" s="150"/>
      <c r="F281" s="41">
        <v>0</v>
      </c>
      <c r="G281" s="42">
        <v>250</v>
      </c>
      <c r="H281" s="151">
        <f t="shared" si="8"/>
        <v>0</v>
      </c>
      <c r="I281" s="151"/>
      <c r="J281" s="151"/>
      <c r="K281" s="21" t="s">
        <v>300</v>
      </c>
      <c r="L281" s="5"/>
      <c r="M281" s="5"/>
    </row>
    <row r="282" spans="1:13" ht="18.75">
      <c r="A282" s="145"/>
      <c r="B282" s="131" t="s">
        <v>403</v>
      </c>
      <c r="C282" s="131"/>
      <c r="D282" s="150" t="s">
        <v>112</v>
      </c>
      <c r="E282" s="150"/>
      <c r="F282" s="41">
        <v>945</v>
      </c>
      <c r="G282" s="42">
        <v>15</v>
      </c>
      <c r="H282" s="151">
        <f t="shared" si="8"/>
        <v>14175</v>
      </c>
      <c r="I282" s="151"/>
      <c r="J282" s="151"/>
      <c r="K282" s="21" t="s">
        <v>300</v>
      </c>
      <c r="L282" s="5"/>
      <c r="M282" s="5"/>
    </row>
    <row r="283" spans="1:13" ht="18.75">
      <c r="A283" s="145"/>
      <c r="B283" s="131" t="s">
        <v>404</v>
      </c>
      <c r="C283" s="131"/>
      <c r="D283" s="150" t="s">
        <v>111</v>
      </c>
      <c r="E283" s="150"/>
      <c r="F283" s="41">
        <v>5</v>
      </c>
      <c r="G283" s="42">
        <v>350</v>
      </c>
      <c r="H283" s="151">
        <f>G283*F283</f>
        <v>1750</v>
      </c>
      <c r="I283" s="151"/>
      <c r="J283" s="151"/>
      <c r="K283" s="21" t="s">
        <v>300</v>
      </c>
      <c r="L283" s="5"/>
      <c r="M283" s="5"/>
    </row>
    <row r="284" spans="1:13" ht="18.75">
      <c r="A284" s="145"/>
      <c r="B284" s="179" t="s">
        <v>491</v>
      </c>
      <c r="C284" s="180"/>
      <c r="D284" s="155" t="s">
        <v>193</v>
      </c>
      <c r="E284" s="156"/>
      <c r="F284" s="41">
        <v>0</v>
      </c>
      <c r="G284" s="42">
        <v>350</v>
      </c>
      <c r="H284" s="157">
        <f>F284*G284</f>
        <v>0</v>
      </c>
      <c r="I284" s="158"/>
      <c r="J284" s="43"/>
      <c r="K284" s="21" t="s">
        <v>300</v>
      </c>
      <c r="L284" s="5"/>
      <c r="M284" s="5"/>
    </row>
    <row r="285" spans="1:13" ht="18.75">
      <c r="A285" s="145"/>
      <c r="B285" s="179" t="s">
        <v>492</v>
      </c>
      <c r="C285" s="180"/>
      <c r="D285" s="155" t="s">
        <v>111</v>
      </c>
      <c r="E285" s="156"/>
      <c r="F285" s="41">
        <v>0</v>
      </c>
      <c r="G285" s="42">
        <v>100</v>
      </c>
      <c r="H285" s="157">
        <f>F285*G285</f>
        <v>0</v>
      </c>
      <c r="I285" s="158"/>
      <c r="J285" s="43"/>
      <c r="K285" s="21" t="s">
        <v>300</v>
      </c>
      <c r="L285" s="5"/>
      <c r="M285" s="5"/>
    </row>
    <row r="286" spans="1:13" ht="18.75">
      <c r="A286" s="145"/>
      <c r="B286" s="131" t="s">
        <v>405</v>
      </c>
      <c r="C286" s="131"/>
      <c r="D286" s="150" t="s">
        <v>111</v>
      </c>
      <c r="E286" s="150"/>
      <c r="F286" s="41">
        <v>0</v>
      </c>
      <c r="G286" s="42">
        <v>90</v>
      </c>
      <c r="H286" s="151">
        <f t="shared" si="8"/>
        <v>0</v>
      </c>
      <c r="I286" s="151"/>
      <c r="J286" s="151"/>
      <c r="K286" s="21" t="s">
        <v>300</v>
      </c>
      <c r="L286" s="5"/>
      <c r="M286" s="5"/>
    </row>
    <row r="287" spans="1:13" ht="18.75">
      <c r="A287" s="145"/>
      <c r="B287" s="131" t="s">
        <v>406</v>
      </c>
      <c r="C287" s="131"/>
      <c r="D287" s="150" t="s">
        <v>111</v>
      </c>
      <c r="E287" s="150"/>
      <c r="F287" s="41">
        <v>0</v>
      </c>
      <c r="G287" s="42">
        <v>250</v>
      </c>
      <c r="H287" s="151">
        <f t="shared" si="8"/>
        <v>0</v>
      </c>
      <c r="I287" s="151"/>
      <c r="J287" s="151"/>
      <c r="K287" s="21" t="s">
        <v>300</v>
      </c>
      <c r="L287" s="5"/>
      <c r="M287" s="5"/>
    </row>
    <row r="288" spans="1:13" ht="18.75">
      <c r="A288" s="145"/>
      <c r="B288" s="131" t="s">
        <v>407</v>
      </c>
      <c r="C288" s="131"/>
      <c r="D288" s="150" t="s">
        <v>111</v>
      </c>
      <c r="E288" s="150"/>
      <c r="F288" s="41">
        <v>0</v>
      </c>
      <c r="G288" s="42">
        <v>500</v>
      </c>
      <c r="H288" s="151">
        <f t="shared" si="8"/>
        <v>0</v>
      </c>
      <c r="I288" s="151"/>
      <c r="J288" s="151"/>
      <c r="K288" s="21" t="s">
        <v>300</v>
      </c>
      <c r="L288" s="5"/>
      <c r="M288" s="5"/>
    </row>
    <row r="289" spans="1:13" ht="18.75">
      <c r="A289" s="145"/>
      <c r="B289" s="131" t="s">
        <v>408</v>
      </c>
      <c r="C289" s="131"/>
      <c r="D289" s="150" t="s">
        <v>111</v>
      </c>
      <c r="E289" s="150"/>
      <c r="F289" s="41">
        <v>4</v>
      </c>
      <c r="G289" s="42">
        <v>300</v>
      </c>
      <c r="H289" s="151">
        <f t="shared" si="8"/>
        <v>1200</v>
      </c>
      <c r="I289" s="151"/>
      <c r="J289" s="151"/>
      <c r="K289" s="21" t="s">
        <v>300</v>
      </c>
      <c r="L289" s="5"/>
      <c r="M289" s="5"/>
    </row>
    <row r="290" spans="1:13" ht="17.25" customHeight="1">
      <c r="A290" s="145"/>
      <c r="B290" s="131" t="s">
        <v>304</v>
      </c>
      <c r="C290" s="131"/>
      <c r="D290" s="150" t="s">
        <v>111</v>
      </c>
      <c r="E290" s="150"/>
      <c r="F290" s="41">
        <v>0</v>
      </c>
      <c r="G290" s="42">
        <v>190</v>
      </c>
      <c r="H290" s="151">
        <f>G290*F290</f>
        <v>0</v>
      </c>
      <c r="I290" s="151"/>
      <c r="J290" s="151"/>
      <c r="K290" s="21" t="s">
        <v>300</v>
      </c>
      <c r="L290" s="5"/>
      <c r="M290" s="5"/>
    </row>
    <row r="291" spans="1:13" ht="21" customHeight="1">
      <c r="A291" s="145"/>
      <c r="B291" s="162" t="s">
        <v>239</v>
      </c>
      <c r="C291" s="162"/>
      <c r="D291" s="162"/>
      <c r="E291" s="162"/>
      <c r="F291" s="50"/>
      <c r="G291" s="52"/>
      <c r="H291" s="163">
        <f>SUM(H275:J290)</f>
        <v>60055</v>
      </c>
      <c r="I291" s="163"/>
      <c r="J291" s="163"/>
      <c r="K291" s="15">
        <f>H291</f>
        <v>60055</v>
      </c>
      <c r="L291" s="5"/>
      <c r="M291" s="5"/>
    </row>
    <row r="292" spans="1:13" ht="21.75" customHeight="1">
      <c r="A292" s="145"/>
      <c r="B292" s="171" t="s">
        <v>273</v>
      </c>
      <c r="C292" s="171"/>
      <c r="D292" s="171"/>
      <c r="E292" s="171"/>
      <c r="F292" s="171"/>
      <c r="G292" s="171"/>
      <c r="H292" s="171"/>
      <c r="I292" s="171"/>
      <c r="J292" s="171"/>
      <c r="K292" s="21"/>
      <c r="L292" s="5"/>
      <c r="M292" s="5"/>
    </row>
    <row r="293" spans="1:13" ht="34.5" customHeight="1">
      <c r="A293" s="145"/>
      <c r="B293" s="164" t="s">
        <v>258</v>
      </c>
      <c r="C293" s="164"/>
      <c r="D293" s="164" t="s">
        <v>259</v>
      </c>
      <c r="E293" s="164"/>
      <c r="F293" s="51" t="s">
        <v>260</v>
      </c>
      <c r="G293" s="36" t="s">
        <v>261</v>
      </c>
      <c r="H293" s="164" t="s">
        <v>257</v>
      </c>
      <c r="I293" s="164"/>
      <c r="J293" s="164"/>
      <c r="K293" s="21"/>
      <c r="L293" s="5"/>
      <c r="M293" s="5"/>
    </row>
    <row r="294" spans="1:13" ht="18.75">
      <c r="A294" s="145"/>
      <c r="B294" s="125" t="s">
        <v>378</v>
      </c>
      <c r="C294" s="181"/>
      <c r="D294" s="150" t="s">
        <v>111</v>
      </c>
      <c r="E294" s="150"/>
      <c r="F294" s="41">
        <v>5</v>
      </c>
      <c r="G294" s="42">
        <v>2400</v>
      </c>
      <c r="H294" s="151">
        <f aca="true" t="shared" si="9" ref="H294:H320">F294*G294</f>
        <v>12000</v>
      </c>
      <c r="I294" s="151"/>
      <c r="J294" s="151"/>
      <c r="K294" s="21" t="s">
        <v>300</v>
      </c>
      <c r="L294" s="5"/>
      <c r="M294" s="5"/>
    </row>
    <row r="295" spans="1:13" ht="18.75">
      <c r="A295" s="145"/>
      <c r="B295" s="131" t="s">
        <v>213</v>
      </c>
      <c r="C295" s="131"/>
      <c r="D295" s="150" t="s">
        <v>111</v>
      </c>
      <c r="E295" s="150"/>
      <c r="F295" s="41">
        <v>271</v>
      </c>
      <c r="G295" s="42">
        <v>400</v>
      </c>
      <c r="H295" s="151">
        <f t="shared" si="9"/>
        <v>108400</v>
      </c>
      <c r="I295" s="151"/>
      <c r="J295" s="151"/>
      <c r="K295" s="21" t="s">
        <v>300</v>
      </c>
      <c r="L295" s="5"/>
      <c r="M295" s="5"/>
    </row>
    <row r="296" spans="1:13" ht="18.75">
      <c r="A296" s="145"/>
      <c r="B296" s="131" t="s">
        <v>214</v>
      </c>
      <c r="C296" s="131"/>
      <c r="D296" s="150" t="s">
        <v>111</v>
      </c>
      <c r="E296" s="150"/>
      <c r="F296" s="41">
        <v>258</v>
      </c>
      <c r="G296" s="42">
        <v>570</v>
      </c>
      <c r="H296" s="151">
        <f t="shared" si="9"/>
        <v>147060</v>
      </c>
      <c r="I296" s="151"/>
      <c r="J296" s="151"/>
      <c r="K296" s="21" t="s">
        <v>300</v>
      </c>
      <c r="L296" s="5"/>
      <c r="M296" s="5"/>
    </row>
    <row r="297" spans="1:13" ht="18.75">
      <c r="A297" s="145"/>
      <c r="B297" s="131" t="s">
        <v>215</v>
      </c>
      <c r="C297" s="131"/>
      <c r="D297" s="150" t="s">
        <v>111</v>
      </c>
      <c r="E297" s="150"/>
      <c r="F297" s="41">
        <v>145</v>
      </c>
      <c r="G297" s="42">
        <v>300</v>
      </c>
      <c r="H297" s="151">
        <f t="shared" si="9"/>
        <v>43500</v>
      </c>
      <c r="I297" s="151"/>
      <c r="J297" s="151"/>
      <c r="K297" s="21" t="s">
        <v>300</v>
      </c>
      <c r="L297" s="5"/>
      <c r="M297" s="5"/>
    </row>
    <row r="298" spans="1:13" ht="18.75">
      <c r="A298" s="145"/>
      <c r="B298" s="131" t="s">
        <v>501</v>
      </c>
      <c r="C298" s="131"/>
      <c r="D298" s="150" t="s">
        <v>111</v>
      </c>
      <c r="E298" s="150"/>
      <c r="F298" s="41">
        <v>60</v>
      </c>
      <c r="G298" s="42">
        <v>260</v>
      </c>
      <c r="H298" s="157">
        <f>G298*F298</f>
        <v>15600</v>
      </c>
      <c r="I298" s="158"/>
      <c r="J298" s="43"/>
      <c r="K298" s="21"/>
      <c r="L298" s="5"/>
      <c r="M298" s="5"/>
    </row>
    <row r="299" spans="1:13" ht="18.75">
      <c r="A299" s="145"/>
      <c r="B299" s="131" t="s">
        <v>498</v>
      </c>
      <c r="C299" s="131"/>
      <c r="D299" s="150" t="s">
        <v>111</v>
      </c>
      <c r="E299" s="150"/>
      <c r="F299" s="41">
        <v>46</v>
      </c>
      <c r="G299" s="42">
        <v>100</v>
      </c>
      <c r="H299" s="151">
        <f t="shared" si="9"/>
        <v>4600</v>
      </c>
      <c r="I299" s="151"/>
      <c r="J299" s="151"/>
      <c r="K299" s="21" t="s">
        <v>300</v>
      </c>
      <c r="L299" s="5"/>
      <c r="M299" s="5"/>
    </row>
    <row r="300" spans="1:13" ht="18.75">
      <c r="A300" s="145"/>
      <c r="B300" s="131" t="s">
        <v>379</v>
      </c>
      <c r="C300" s="131"/>
      <c r="D300" s="150" t="s">
        <v>111</v>
      </c>
      <c r="E300" s="150"/>
      <c r="F300" s="41">
        <v>14</v>
      </c>
      <c r="G300" s="42">
        <v>4900</v>
      </c>
      <c r="H300" s="151">
        <f t="shared" si="9"/>
        <v>68600</v>
      </c>
      <c r="I300" s="151"/>
      <c r="J300" s="151"/>
      <c r="K300" s="21" t="s">
        <v>300</v>
      </c>
      <c r="L300" s="5"/>
      <c r="M300" s="5"/>
    </row>
    <row r="301" spans="1:13" ht="18.75">
      <c r="A301" s="145"/>
      <c r="B301" s="131" t="s">
        <v>500</v>
      </c>
      <c r="C301" s="131"/>
      <c r="D301" s="150" t="s">
        <v>111</v>
      </c>
      <c r="E301" s="150"/>
      <c r="F301" s="41">
        <v>100</v>
      </c>
      <c r="G301" s="42">
        <v>300</v>
      </c>
      <c r="H301" s="151">
        <f t="shared" si="9"/>
        <v>30000</v>
      </c>
      <c r="I301" s="151"/>
      <c r="J301" s="151"/>
      <c r="K301" s="21" t="s">
        <v>300</v>
      </c>
      <c r="L301" s="5"/>
      <c r="M301" s="5"/>
    </row>
    <row r="302" spans="1:13" ht="18.75">
      <c r="A302" s="145"/>
      <c r="B302" s="125" t="s">
        <v>380</v>
      </c>
      <c r="C302" s="127"/>
      <c r="D302" s="150" t="s">
        <v>111</v>
      </c>
      <c r="E302" s="150"/>
      <c r="F302" s="41">
        <v>11</v>
      </c>
      <c r="G302" s="42">
        <v>800</v>
      </c>
      <c r="H302" s="151">
        <f t="shared" si="9"/>
        <v>8800</v>
      </c>
      <c r="I302" s="151"/>
      <c r="J302" s="151"/>
      <c r="K302" s="21" t="s">
        <v>298</v>
      </c>
      <c r="L302" s="5"/>
      <c r="M302" s="5"/>
    </row>
    <row r="303" spans="1:13" ht="18.75">
      <c r="A303" s="145"/>
      <c r="B303" s="131" t="s">
        <v>216</v>
      </c>
      <c r="C303" s="131"/>
      <c r="D303" s="150" t="s">
        <v>111</v>
      </c>
      <c r="E303" s="150"/>
      <c r="F303" s="41">
        <v>43</v>
      </c>
      <c r="G303" s="42">
        <v>1950</v>
      </c>
      <c r="H303" s="151">
        <f t="shared" si="9"/>
        <v>83850</v>
      </c>
      <c r="I303" s="151"/>
      <c r="J303" s="151"/>
      <c r="K303" s="21" t="s">
        <v>300</v>
      </c>
      <c r="L303" s="5"/>
      <c r="M303" s="5"/>
    </row>
    <row r="304" spans="1:13" ht="18.75">
      <c r="A304" s="145"/>
      <c r="B304" s="131" t="s">
        <v>499</v>
      </c>
      <c r="C304" s="131"/>
      <c r="D304" s="150" t="s">
        <v>111</v>
      </c>
      <c r="E304" s="150"/>
      <c r="F304" s="41">
        <v>0</v>
      </c>
      <c r="G304" s="42">
        <v>4000</v>
      </c>
      <c r="H304" s="151">
        <f t="shared" si="9"/>
        <v>0</v>
      </c>
      <c r="I304" s="151"/>
      <c r="J304" s="151"/>
      <c r="K304" s="21" t="s">
        <v>300</v>
      </c>
      <c r="L304" s="5"/>
      <c r="M304" s="5"/>
    </row>
    <row r="305" spans="1:13" ht="18.75">
      <c r="A305" s="145"/>
      <c r="B305" s="131" t="s">
        <v>217</v>
      </c>
      <c r="C305" s="131"/>
      <c r="D305" s="150" t="s">
        <v>111</v>
      </c>
      <c r="E305" s="150"/>
      <c r="F305" s="41">
        <v>280</v>
      </c>
      <c r="G305" s="42">
        <v>55</v>
      </c>
      <c r="H305" s="151">
        <f t="shared" si="9"/>
        <v>15400</v>
      </c>
      <c r="I305" s="151"/>
      <c r="J305" s="151"/>
      <c r="K305" s="21" t="s">
        <v>300</v>
      </c>
      <c r="L305" s="5"/>
      <c r="M305" s="5"/>
    </row>
    <row r="306" spans="1:13" ht="18.75">
      <c r="A306" s="145"/>
      <c r="B306" s="131" t="s">
        <v>218</v>
      </c>
      <c r="C306" s="131"/>
      <c r="D306" s="150" t="s">
        <v>111</v>
      </c>
      <c r="E306" s="150"/>
      <c r="F306" s="41">
        <v>240</v>
      </c>
      <c r="G306" s="42">
        <v>100</v>
      </c>
      <c r="H306" s="151">
        <f t="shared" si="9"/>
        <v>24000</v>
      </c>
      <c r="I306" s="151"/>
      <c r="J306" s="151"/>
      <c r="K306" s="21" t="s">
        <v>300</v>
      </c>
      <c r="L306" s="5"/>
      <c r="M306" s="5"/>
    </row>
    <row r="307" spans="1:13" ht="18.75">
      <c r="A307" s="145"/>
      <c r="B307" s="131" t="s">
        <v>502</v>
      </c>
      <c r="C307" s="131"/>
      <c r="D307" s="150" t="s">
        <v>111</v>
      </c>
      <c r="E307" s="150"/>
      <c r="F307" s="41">
        <v>12</v>
      </c>
      <c r="G307" s="42">
        <v>710</v>
      </c>
      <c r="H307" s="151">
        <f t="shared" si="9"/>
        <v>8520</v>
      </c>
      <c r="I307" s="151"/>
      <c r="J307" s="151"/>
      <c r="K307" s="21" t="s">
        <v>300</v>
      </c>
      <c r="L307" s="5"/>
      <c r="M307" s="5"/>
    </row>
    <row r="308" spans="1:13" ht="18.75" hidden="1">
      <c r="A308" s="145"/>
      <c r="B308" s="131"/>
      <c r="C308" s="131"/>
      <c r="D308" s="155"/>
      <c r="E308" s="156"/>
      <c r="F308" s="41"/>
      <c r="G308" s="42"/>
      <c r="H308" s="157"/>
      <c r="I308" s="158"/>
      <c r="J308" s="43"/>
      <c r="K308" s="21"/>
      <c r="L308" s="5"/>
      <c r="M308" s="5"/>
    </row>
    <row r="309" spans="1:13" ht="18.75" hidden="1">
      <c r="A309" s="145"/>
      <c r="B309" s="131"/>
      <c r="C309" s="131"/>
      <c r="D309" s="155"/>
      <c r="E309" s="156"/>
      <c r="F309" s="41"/>
      <c r="G309" s="42"/>
      <c r="H309" s="157"/>
      <c r="I309" s="158"/>
      <c r="J309" s="43"/>
      <c r="K309" s="21"/>
      <c r="L309" s="5"/>
      <c r="M309" s="5"/>
    </row>
    <row r="310" spans="1:13" ht="19.5" customHeight="1">
      <c r="A310" s="145"/>
      <c r="B310" s="131" t="s">
        <v>223</v>
      </c>
      <c r="C310" s="131"/>
      <c r="D310" s="150" t="s">
        <v>111</v>
      </c>
      <c r="E310" s="150"/>
      <c r="F310" s="41">
        <v>60</v>
      </c>
      <c r="G310" s="42">
        <v>2600</v>
      </c>
      <c r="H310" s="151">
        <f>F310*G310</f>
        <v>156000</v>
      </c>
      <c r="I310" s="151"/>
      <c r="J310" s="151"/>
      <c r="K310" s="21" t="s">
        <v>300</v>
      </c>
      <c r="L310" s="5"/>
      <c r="M310" s="5"/>
    </row>
    <row r="311" spans="1:13" ht="18.75">
      <c r="A311" s="145"/>
      <c r="B311" s="131" t="s">
        <v>503</v>
      </c>
      <c r="C311" s="131"/>
      <c r="D311" s="150" t="s">
        <v>111</v>
      </c>
      <c r="E311" s="150"/>
      <c r="F311" s="41">
        <v>5</v>
      </c>
      <c r="G311" s="42">
        <v>3800</v>
      </c>
      <c r="H311" s="151">
        <f t="shared" si="9"/>
        <v>19000</v>
      </c>
      <c r="I311" s="151"/>
      <c r="J311" s="151"/>
      <c r="K311" s="21" t="s">
        <v>300</v>
      </c>
      <c r="L311" s="5"/>
      <c r="M311" s="5"/>
    </row>
    <row r="312" spans="1:13" ht="18.75">
      <c r="A312" s="145"/>
      <c r="B312" s="131" t="s">
        <v>27</v>
      </c>
      <c r="C312" s="131"/>
      <c r="D312" s="150" t="s">
        <v>111</v>
      </c>
      <c r="E312" s="150"/>
      <c r="F312" s="41">
        <v>6</v>
      </c>
      <c r="G312" s="42">
        <v>3800</v>
      </c>
      <c r="H312" s="151">
        <f t="shared" si="9"/>
        <v>22800</v>
      </c>
      <c r="I312" s="151"/>
      <c r="J312" s="151"/>
      <c r="K312" s="21" t="s">
        <v>300</v>
      </c>
      <c r="L312" s="5"/>
      <c r="M312" s="5"/>
    </row>
    <row r="313" spans="1:13" ht="18.75">
      <c r="A313" s="145"/>
      <c r="B313" s="131" t="s">
        <v>219</v>
      </c>
      <c r="C313" s="131"/>
      <c r="D313" s="150" t="s">
        <v>111</v>
      </c>
      <c r="E313" s="150"/>
      <c r="F313" s="41">
        <v>270</v>
      </c>
      <c r="G313" s="42">
        <v>280</v>
      </c>
      <c r="H313" s="151">
        <f t="shared" si="9"/>
        <v>75600</v>
      </c>
      <c r="I313" s="151"/>
      <c r="J313" s="151"/>
      <c r="K313" s="21" t="s">
        <v>300</v>
      </c>
      <c r="L313" s="5"/>
      <c r="M313" s="5"/>
    </row>
    <row r="314" spans="1:13" ht="18.75">
      <c r="A314" s="145"/>
      <c r="B314" s="131" t="s">
        <v>220</v>
      </c>
      <c r="C314" s="131"/>
      <c r="D314" s="150" t="s">
        <v>111</v>
      </c>
      <c r="E314" s="150"/>
      <c r="F314" s="41">
        <v>8</v>
      </c>
      <c r="G314" s="42">
        <v>2200</v>
      </c>
      <c r="H314" s="151">
        <f t="shared" si="9"/>
        <v>17600</v>
      </c>
      <c r="I314" s="151"/>
      <c r="J314" s="151"/>
      <c r="K314" s="21" t="s">
        <v>300</v>
      </c>
      <c r="L314" s="5"/>
      <c r="M314" s="5"/>
    </row>
    <row r="315" spans="1:13" ht="18.75">
      <c r="A315" s="145"/>
      <c r="B315" s="131" t="s">
        <v>221</v>
      </c>
      <c r="C315" s="131"/>
      <c r="D315" s="150" t="s">
        <v>111</v>
      </c>
      <c r="E315" s="150"/>
      <c r="F315" s="41">
        <v>6</v>
      </c>
      <c r="G315" s="42">
        <v>1200</v>
      </c>
      <c r="H315" s="151">
        <f t="shared" si="9"/>
        <v>7200</v>
      </c>
      <c r="I315" s="151"/>
      <c r="J315" s="151"/>
      <c r="K315" s="21" t="s">
        <v>300</v>
      </c>
      <c r="L315" s="5"/>
      <c r="M315" s="5"/>
    </row>
    <row r="316" spans="1:13" ht="18.75">
      <c r="A316" s="145"/>
      <c r="B316" s="131" t="s">
        <v>28</v>
      </c>
      <c r="C316" s="131"/>
      <c r="D316" s="150" t="s">
        <v>111</v>
      </c>
      <c r="E316" s="150"/>
      <c r="F316" s="41">
        <v>0</v>
      </c>
      <c r="G316" s="42">
        <v>460</v>
      </c>
      <c r="H316" s="151">
        <f t="shared" si="9"/>
        <v>0</v>
      </c>
      <c r="I316" s="151"/>
      <c r="J316" s="151"/>
      <c r="K316" s="21" t="s">
        <v>300</v>
      </c>
      <c r="L316" s="5"/>
      <c r="M316" s="5"/>
    </row>
    <row r="317" spans="1:13" ht="18.75" customHeight="1">
      <c r="A317" s="145"/>
      <c r="B317" s="131" t="s">
        <v>222</v>
      </c>
      <c r="C317" s="131"/>
      <c r="D317" s="150" t="s">
        <v>111</v>
      </c>
      <c r="E317" s="150"/>
      <c r="F317" s="41">
        <v>15</v>
      </c>
      <c r="G317" s="42">
        <v>160</v>
      </c>
      <c r="H317" s="151">
        <f t="shared" si="9"/>
        <v>2400</v>
      </c>
      <c r="I317" s="151"/>
      <c r="J317" s="151"/>
      <c r="K317" s="21" t="s">
        <v>300</v>
      </c>
      <c r="L317" s="5"/>
      <c r="M317" s="5"/>
    </row>
    <row r="318" spans="1:13" ht="18.75">
      <c r="A318" s="145"/>
      <c r="B318" s="131" t="s">
        <v>381</v>
      </c>
      <c r="C318" s="131"/>
      <c r="D318" s="150" t="s">
        <v>111</v>
      </c>
      <c r="E318" s="150"/>
      <c r="F318" s="41">
        <v>0</v>
      </c>
      <c r="G318" s="42">
        <v>450</v>
      </c>
      <c r="H318" s="151">
        <f t="shared" si="9"/>
        <v>0</v>
      </c>
      <c r="I318" s="151"/>
      <c r="J318" s="151"/>
      <c r="K318" s="21" t="s">
        <v>300</v>
      </c>
      <c r="L318" s="5"/>
      <c r="M318" s="5"/>
    </row>
    <row r="319" spans="1:13" ht="18.75">
      <c r="A319" s="145"/>
      <c r="B319" s="131" t="s">
        <v>29</v>
      </c>
      <c r="C319" s="131"/>
      <c r="D319" s="150" t="s">
        <v>111</v>
      </c>
      <c r="E319" s="150"/>
      <c r="F319" s="41">
        <v>0</v>
      </c>
      <c r="G319" s="42">
        <v>3800</v>
      </c>
      <c r="H319" s="151">
        <f t="shared" si="9"/>
        <v>0</v>
      </c>
      <c r="I319" s="151"/>
      <c r="J319" s="151"/>
      <c r="K319" s="21" t="s">
        <v>300</v>
      </c>
      <c r="L319" s="5"/>
      <c r="M319" s="5"/>
    </row>
    <row r="320" spans="1:13" ht="18.75">
      <c r="A320" s="145"/>
      <c r="B320" s="131" t="s">
        <v>382</v>
      </c>
      <c r="C320" s="131"/>
      <c r="D320" s="150" t="s">
        <v>111</v>
      </c>
      <c r="E320" s="150"/>
      <c r="F320" s="41">
        <v>20</v>
      </c>
      <c r="G320" s="42">
        <v>2500</v>
      </c>
      <c r="H320" s="151">
        <f t="shared" si="9"/>
        <v>50000</v>
      </c>
      <c r="I320" s="151"/>
      <c r="J320" s="151"/>
      <c r="K320" s="21" t="s">
        <v>300</v>
      </c>
      <c r="L320" s="5"/>
      <c r="M320" s="5"/>
    </row>
    <row r="321" spans="1:13" ht="21" customHeight="1">
      <c r="A321" s="145"/>
      <c r="B321" s="162" t="s">
        <v>240</v>
      </c>
      <c r="C321" s="162"/>
      <c r="D321" s="162"/>
      <c r="E321" s="162"/>
      <c r="F321" s="50"/>
      <c r="G321" s="50"/>
      <c r="H321" s="182">
        <f>SUM(H294:J320)</f>
        <v>920930</v>
      </c>
      <c r="I321" s="182"/>
      <c r="J321" s="182"/>
      <c r="K321" s="15">
        <f>H321</f>
        <v>920930</v>
      </c>
      <c r="L321" s="5"/>
      <c r="M321" s="5"/>
    </row>
    <row r="322" spans="1:13" ht="18.75">
      <c r="A322" s="145"/>
      <c r="B322" s="171" t="s">
        <v>435</v>
      </c>
      <c r="C322" s="171"/>
      <c r="D322" s="171"/>
      <c r="E322" s="171"/>
      <c r="F322" s="171"/>
      <c r="G322" s="171"/>
      <c r="H322" s="171"/>
      <c r="I322" s="171"/>
      <c r="J322" s="171"/>
      <c r="K322" s="16"/>
      <c r="L322" s="5"/>
      <c r="M322" s="5"/>
    </row>
    <row r="323" spans="1:13" ht="21.75" customHeight="1">
      <c r="A323" s="145"/>
      <c r="B323" s="164" t="s">
        <v>268</v>
      </c>
      <c r="C323" s="164"/>
      <c r="D323" s="164"/>
      <c r="E323" s="164"/>
      <c r="F323" s="164"/>
      <c r="G323" s="164"/>
      <c r="H323" s="164"/>
      <c r="I323" s="183" t="s">
        <v>269</v>
      </c>
      <c r="J323" s="183"/>
      <c r="K323" s="21"/>
      <c r="L323" s="5"/>
      <c r="M323" s="5"/>
    </row>
    <row r="324" spans="1:13" ht="18.75">
      <c r="A324" s="145"/>
      <c r="B324" s="131" t="s">
        <v>10</v>
      </c>
      <c r="C324" s="131"/>
      <c r="D324" s="131"/>
      <c r="E324" s="131"/>
      <c r="F324" s="131"/>
      <c r="G324" s="131"/>
      <c r="H324" s="131"/>
      <c r="I324" s="184">
        <f>76980</f>
        <v>76980</v>
      </c>
      <c r="J324" s="184"/>
      <c r="K324" s="21"/>
      <c r="L324" s="5"/>
      <c r="M324" s="5"/>
    </row>
    <row r="325" spans="1:13" ht="45.75" customHeight="1">
      <c r="A325" s="145"/>
      <c r="B325" s="125" t="s">
        <v>504</v>
      </c>
      <c r="C325" s="126"/>
      <c r="D325" s="126"/>
      <c r="E325" s="126"/>
      <c r="F325" s="126"/>
      <c r="G325" s="126"/>
      <c r="H325" s="127"/>
      <c r="I325" s="78">
        <v>0</v>
      </c>
      <c r="J325" s="78"/>
      <c r="K325" s="21"/>
      <c r="L325" s="5"/>
      <c r="M325" s="5"/>
    </row>
    <row r="326" spans="1:13" ht="18.75">
      <c r="A326" s="145"/>
      <c r="B326" s="131" t="s">
        <v>224</v>
      </c>
      <c r="C326" s="131"/>
      <c r="D326" s="131"/>
      <c r="E326" s="131"/>
      <c r="F326" s="131"/>
      <c r="G326" s="131"/>
      <c r="H326" s="131"/>
      <c r="I326" s="184">
        <v>92300</v>
      </c>
      <c r="J326" s="184"/>
      <c r="K326" s="21"/>
      <c r="L326" s="5"/>
      <c r="M326" s="5"/>
    </row>
    <row r="327" spans="1:13" ht="18.75">
      <c r="A327" s="145"/>
      <c r="B327" s="172" t="s">
        <v>270</v>
      </c>
      <c r="C327" s="172"/>
      <c r="D327" s="172"/>
      <c r="E327" s="172"/>
      <c r="F327" s="172"/>
      <c r="G327" s="172"/>
      <c r="H327" s="172"/>
      <c r="I327" s="185">
        <f>SUM(I324:I326)</f>
        <v>169280</v>
      </c>
      <c r="J327" s="185"/>
      <c r="K327" s="16">
        <f>I327</f>
        <v>169280</v>
      </c>
      <c r="L327" s="5"/>
      <c r="M327" s="17"/>
    </row>
    <row r="328" spans="1:13" ht="18" customHeight="1">
      <c r="A328" s="145"/>
      <c r="B328" s="186" t="s">
        <v>276</v>
      </c>
      <c r="C328" s="186"/>
      <c r="D328" s="186"/>
      <c r="E328" s="186"/>
      <c r="F328" s="186"/>
      <c r="G328" s="186"/>
      <c r="H328" s="186"/>
      <c r="I328" s="186"/>
      <c r="J328" s="186"/>
      <c r="K328" s="16"/>
      <c r="L328" s="5"/>
      <c r="M328" s="5"/>
    </row>
    <row r="329" spans="1:13" ht="17.25" customHeight="1">
      <c r="A329" s="145"/>
      <c r="B329" s="187" t="s">
        <v>254</v>
      </c>
      <c r="C329" s="187"/>
      <c r="D329" s="187"/>
      <c r="E329" s="187"/>
      <c r="F329" s="187"/>
      <c r="G329" s="53" t="s">
        <v>252</v>
      </c>
      <c r="H329" s="53" t="s">
        <v>253</v>
      </c>
      <c r="I329" s="183" t="s">
        <v>269</v>
      </c>
      <c r="J329" s="183"/>
      <c r="K329" s="21"/>
      <c r="L329" s="5"/>
      <c r="M329" s="5"/>
    </row>
    <row r="330" spans="1:13" ht="18.75" customHeight="1">
      <c r="A330" s="145"/>
      <c r="B330" s="188" t="s">
        <v>281</v>
      </c>
      <c r="C330" s="189"/>
      <c r="D330" s="189"/>
      <c r="E330" s="189"/>
      <c r="F330" s="190"/>
      <c r="G330" s="54">
        <v>4005</v>
      </c>
      <c r="H330" s="55">
        <v>32</v>
      </c>
      <c r="I330" s="191">
        <f aca="true" t="shared" si="10" ref="I330:I345">G330*H330</f>
        <v>128160</v>
      </c>
      <c r="J330" s="191"/>
      <c r="K330" s="21"/>
      <c r="L330" s="5"/>
      <c r="M330" s="5"/>
    </row>
    <row r="331" spans="1:13" ht="18.75" customHeight="1">
      <c r="A331" s="145"/>
      <c r="B331" s="188" t="s">
        <v>282</v>
      </c>
      <c r="C331" s="189"/>
      <c r="D331" s="189"/>
      <c r="E331" s="189"/>
      <c r="F331" s="190"/>
      <c r="G331" s="54">
        <v>6160</v>
      </c>
      <c r="H331" s="55">
        <v>32</v>
      </c>
      <c r="I331" s="191">
        <f t="shared" si="10"/>
        <v>197120</v>
      </c>
      <c r="J331" s="191"/>
      <c r="K331" s="21"/>
      <c r="L331" s="5"/>
      <c r="M331" s="5"/>
    </row>
    <row r="332" spans="1:13" ht="18.75" customHeight="1">
      <c r="A332" s="145"/>
      <c r="B332" s="188" t="s">
        <v>283</v>
      </c>
      <c r="C332" s="189"/>
      <c r="D332" s="189"/>
      <c r="E332" s="189"/>
      <c r="F332" s="190"/>
      <c r="G332" s="54">
        <v>7700</v>
      </c>
      <c r="H332" s="55">
        <v>32</v>
      </c>
      <c r="I332" s="191">
        <f t="shared" si="10"/>
        <v>246400</v>
      </c>
      <c r="J332" s="191"/>
      <c r="K332" s="21"/>
      <c r="L332" s="5"/>
      <c r="M332" s="5"/>
    </row>
    <row r="333" spans="1:13" ht="18.75" customHeight="1">
      <c r="A333" s="145"/>
      <c r="B333" s="188" t="s">
        <v>284</v>
      </c>
      <c r="C333" s="189"/>
      <c r="D333" s="189"/>
      <c r="E333" s="189"/>
      <c r="F333" s="190"/>
      <c r="G333" s="54">
        <v>2400</v>
      </c>
      <c r="H333" s="55">
        <v>32</v>
      </c>
      <c r="I333" s="191">
        <f t="shared" si="10"/>
        <v>76800</v>
      </c>
      <c r="J333" s="191"/>
      <c r="K333" s="21"/>
      <c r="L333" s="5"/>
      <c r="M333" s="5"/>
    </row>
    <row r="334" spans="1:13" ht="18.75" customHeight="1">
      <c r="A334" s="145"/>
      <c r="B334" s="188" t="s">
        <v>285</v>
      </c>
      <c r="C334" s="189"/>
      <c r="D334" s="189"/>
      <c r="E334" s="189"/>
      <c r="F334" s="190"/>
      <c r="G334" s="54">
        <v>6040</v>
      </c>
      <c r="H334" s="55">
        <v>32</v>
      </c>
      <c r="I334" s="191">
        <f t="shared" si="10"/>
        <v>193280</v>
      </c>
      <c r="J334" s="191"/>
      <c r="K334" s="21"/>
      <c r="L334" s="5"/>
      <c r="M334" s="5"/>
    </row>
    <row r="335" spans="1:13" ht="18.75" customHeight="1">
      <c r="A335" s="145"/>
      <c r="B335" s="188" t="s">
        <v>255</v>
      </c>
      <c r="C335" s="189"/>
      <c r="D335" s="189"/>
      <c r="E335" s="189"/>
      <c r="F335" s="190"/>
      <c r="G335" s="54">
        <v>10875</v>
      </c>
      <c r="H335" s="55">
        <v>32</v>
      </c>
      <c r="I335" s="192">
        <f t="shared" si="10"/>
        <v>348000</v>
      </c>
      <c r="J335" s="193"/>
      <c r="K335" s="21"/>
      <c r="L335" s="5"/>
      <c r="M335" s="5"/>
    </row>
    <row r="336" spans="1:13" ht="18.75" customHeight="1">
      <c r="A336" s="145"/>
      <c r="B336" s="188" t="s">
        <v>286</v>
      </c>
      <c r="C336" s="189"/>
      <c r="D336" s="189"/>
      <c r="E336" s="189"/>
      <c r="F336" s="190"/>
      <c r="G336" s="54">
        <v>2500</v>
      </c>
      <c r="H336" s="55">
        <v>32</v>
      </c>
      <c r="I336" s="191">
        <f t="shared" si="10"/>
        <v>80000</v>
      </c>
      <c r="J336" s="191"/>
      <c r="K336" s="21"/>
      <c r="L336" s="5"/>
      <c r="M336" s="5"/>
    </row>
    <row r="337" spans="1:13" ht="18.75" customHeight="1">
      <c r="A337" s="145"/>
      <c r="B337" s="188" t="s">
        <v>410</v>
      </c>
      <c r="C337" s="189"/>
      <c r="D337" s="189"/>
      <c r="E337" s="189"/>
      <c r="F337" s="190"/>
      <c r="G337" s="54">
        <v>2585</v>
      </c>
      <c r="H337" s="55">
        <v>32</v>
      </c>
      <c r="I337" s="191">
        <f>G337*H337</f>
        <v>82720</v>
      </c>
      <c r="J337" s="191"/>
      <c r="K337" s="21"/>
      <c r="L337" s="5"/>
      <c r="M337" s="5"/>
    </row>
    <row r="338" spans="1:13" ht="18.75" customHeight="1">
      <c r="A338" s="145"/>
      <c r="B338" s="188" t="s">
        <v>225</v>
      </c>
      <c r="C338" s="189"/>
      <c r="D338" s="189"/>
      <c r="E338" s="189"/>
      <c r="F338" s="190"/>
      <c r="G338" s="54">
        <v>4790</v>
      </c>
      <c r="H338" s="55">
        <v>32</v>
      </c>
      <c r="I338" s="191">
        <f t="shared" si="10"/>
        <v>153280</v>
      </c>
      <c r="J338" s="191"/>
      <c r="K338" s="21"/>
      <c r="L338" s="5"/>
      <c r="M338" s="5"/>
    </row>
    <row r="339" spans="1:13" ht="18.75" customHeight="1">
      <c r="A339" s="145"/>
      <c r="B339" s="188" t="s">
        <v>409</v>
      </c>
      <c r="C339" s="189"/>
      <c r="D339" s="189"/>
      <c r="E339" s="189"/>
      <c r="F339" s="190"/>
      <c r="G339" s="54">
        <v>3325</v>
      </c>
      <c r="H339" s="55">
        <v>32</v>
      </c>
      <c r="I339" s="191">
        <f t="shared" si="10"/>
        <v>106400</v>
      </c>
      <c r="J339" s="191"/>
      <c r="K339" s="21"/>
      <c r="L339" s="5"/>
      <c r="M339" s="5"/>
    </row>
    <row r="340" spans="1:13" ht="18.75" customHeight="1">
      <c r="A340" s="145"/>
      <c r="B340" s="188" t="s">
        <v>287</v>
      </c>
      <c r="C340" s="189"/>
      <c r="D340" s="189"/>
      <c r="E340" s="189"/>
      <c r="F340" s="190"/>
      <c r="G340" s="54">
        <v>3775</v>
      </c>
      <c r="H340" s="55">
        <v>32</v>
      </c>
      <c r="I340" s="191">
        <f t="shared" si="10"/>
        <v>120800</v>
      </c>
      <c r="J340" s="191"/>
      <c r="K340" s="21"/>
      <c r="L340" s="5"/>
      <c r="M340" s="5"/>
    </row>
    <row r="341" spans="1:13" ht="18.75" customHeight="1">
      <c r="A341" s="145"/>
      <c r="B341" s="188" t="s">
        <v>250</v>
      </c>
      <c r="C341" s="189"/>
      <c r="D341" s="189"/>
      <c r="E341" s="189"/>
      <c r="F341" s="190"/>
      <c r="G341" s="54">
        <v>2460</v>
      </c>
      <c r="H341" s="55">
        <v>32</v>
      </c>
      <c r="I341" s="191">
        <f t="shared" si="10"/>
        <v>78720</v>
      </c>
      <c r="J341" s="191"/>
      <c r="K341" s="21"/>
      <c r="L341" s="5"/>
      <c r="M341" s="5"/>
    </row>
    <row r="342" spans="1:13" ht="18.75" customHeight="1">
      <c r="A342" s="145"/>
      <c r="B342" s="188" t="s">
        <v>288</v>
      </c>
      <c r="C342" s="189"/>
      <c r="D342" s="189"/>
      <c r="E342" s="189"/>
      <c r="F342" s="190"/>
      <c r="G342" s="54">
        <v>6900</v>
      </c>
      <c r="H342" s="55">
        <v>32</v>
      </c>
      <c r="I342" s="191">
        <f t="shared" si="10"/>
        <v>220800</v>
      </c>
      <c r="J342" s="191"/>
      <c r="K342" s="21"/>
      <c r="L342" s="5"/>
      <c r="M342" s="5"/>
    </row>
    <row r="343" spans="1:13" ht="18.75" customHeight="1">
      <c r="A343" s="145"/>
      <c r="B343" s="188" t="s">
        <v>251</v>
      </c>
      <c r="C343" s="189"/>
      <c r="D343" s="189"/>
      <c r="E343" s="189"/>
      <c r="F343" s="190"/>
      <c r="G343" s="54">
        <v>2905</v>
      </c>
      <c r="H343" s="55">
        <v>32</v>
      </c>
      <c r="I343" s="191">
        <f t="shared" si="10"/>
        <v>92960</v>
      </c>
      <c r="J343" s="191"/>
      <c r="K343" s="21"/>
      <c r="L343" s="5"/>
      <c r="M343" s="5"/>
    </row>
    <row r="344" spans="1:13" ht="18.75" customHeight="1">
      <c r="A344" s="145"/>
      <c r="B344" s="188" t="s">
        <v>289</v>
      </c>
      <c r="C344" s="189"/>
      <c r="D344" s="189"/>
      <c r="E344" s="189"/>
      <c r="F344" s="190"/>
      <c r="G344" s="54">
        <v>1700</v>
      </c>
      <c r="H344" s="55">
        <v>32</v>
      </c>
      <c r="I344" s="191">
        <f t="shared" si="10"/>
        <v>54400</v>
      </c>
      <c r="J344" s="191"/>
      <c r="K344" s="21"/>
      <c r="L344" s="5"/>
      <c r="M344" s="5"/>
    </row>
    <row r="345" spans="1:13" ht="18.75" customHeight="1">
      <c r="A345" s="145"/>
      <c r="B345" s="188" t="s">
        <v>290</v>
      </c>
      <c r="C345" s="189"/>
      <c r="D345" s="189"/>
      <c r="E345" s="189"/>
      <c r="F345" s="190"/>
      <c r="G345" s="54">
        <v>1345</v>
      </c>
      <c r="H345" s="55">
        <v>32</v>
      </c>
      <c r="I345" s="191">
        <f t="shared" si="10"/>
        <v>43040</v>
      </c>
      <c r="J345" s="191"/>
      <c r="K345" s="21"/>
      <c r="L345" s="5"/>
      <c r="M345" s="5"/>
    </row>
    <row r="346" spans="1:13" ht="18.75" customHeight="1">
      <c r="A346" s="145"/>
      <c r="B346" s="188" t="s">
        <v>439</v>
      </c>
      <c r="C346" s="189"/>
      <c r="D346" s="189"/>
      <c r="E346" s="189"/>
      <c r="F346" s="190"/>
      <c r="G346" s="54">
        <f>G330+G331+G332+G333+G334+G335+G336+G337+G338+G339+G340+G341+G342+G343+G344+G345</f>
        <v>69465</v>
      </c>
      <c r="H346" s="55"/>
      <c r="I346" s="93"/>
      <c r="J346" s="93"/>
      <c r="K346" s="21"/>
      <c r="L346" s="5"/>
      <c r="M346" s="5"/>
    </row>
    <row r="347" spans="1:13" ht="18.75">
      <c r="A347" s="145"/>
      <c r="B347" s="194" t="s">
        <v>149</v>
      </c>
      <c r="C347" s="194"/>
      <c r="D347" s="194"/>
      <c r="E347" s="194"/>
      <c r="F347" s="194"/>
      <c r="G347" s="194"/>
      <c r="H347" s="194"/>
      <c r="I347" s="195">
        <f>SUM(I330:I346)</f>
        <v>2222880</v>
      </c>
      <c r="J347" s="195"/>
      <c r="K347" s="16">
        <f>I347</f>
        <v>2222880</v>
      </c>
      <c r="L347" s="5"/>
      <c r="M347" s="18"/>
    </row>
    <row r="348" spans="1:13" ht="21.75" customHeight="1">
      <c r="A348" s="145"/>
      <c r="B348" s="171" t="s">
        <v>277</v>
      </c>
      <c r="C348" s="171"/>
      <c r="D348" s="171"/>
      <c r="E348" s="171"/>
      <c r="F348" s="171"/>
      <c r="G348" s="171"/>
      <c r="H348" s="171"/>
      <c r="I348" s="171"/>
      <c r="J348" s="171"/>
      <c r="K348" s="21"/>
      <c r="L348" s="5"/>
      <c r="M348" s="5"/>
    </row>
    <row r="349" spans="1:13" ht="18.75">
      <c r="A349" s="145"/>
      <c r="B349" s="150" t="s">
        <v>328</v>
      </c>
      <c r="C349" s="150"/>
      <c r="D349" s="150"/>
      <c r="E349" s="150"/>
      <c r="F349" s="150"/>
      <c r="G349" s="150"/>
      <c r="H349" s="150"/>
      <c r="I349" s="150"/>
      <c r="J349" s="56"/>
      <c r="K349" s="21"/>
      <c r="L349" s="5"/>
      <c r="M349" s="5"/>
    </row>
    <row r="350" spans="1:13" ht="18.75" customHeight="1">
      <c r="A350" s="145"/>
      <c r="B350" s="196" t="s">
        <v>278</v>
      </c>
      <c r="C350" s="196"/>
      <c r="D350" s="196"/>
      <c r="E350" s="196"/>
      <c r="F350" s="196"/>
      <c r="G350" s="196"/>
      <c r="H350" s="196"/>
      <c r="I350" s="196"/>
      <c r="J350" s="56"/>
      <c r="K350" s="21"/>
      <c r="L350" s="5"/>
      <c r="M350" s="5"/>
    </row>
    <row r="351" spans="1:13" ht="18.75" customHeight="1">
      <c r="A351" s="145"/>
      <c r="B351" s="188" t="s">
        <v>287</v>
      </c>
      <c r="C351" s="189"/>
      <c r="D351" s="189"/>
      <c r="E351" s="189"/>
      <c r="F351" s="190"/>
      <c r="G351" s="41">
        <v>7</v>
      </c>
      <c r="H351" s="57">
        <v>5000</v>
      </c>
      <c r="I351" s="197">
        <f>G351*H351</f>
        <v>35000</v>
      </c>
      <c r="J351" s="197"/>
      <c r="K351" s="21"/>
      <c r="L351" s="5"/>
      <c r="M351" s="5"/>
    </row>
    <row r="352" spans="1:13" ht="18.75" customHeight="1">
      <c r="A352" s="145"/>
      <c r="B352" s="188" t="s">
        <v>288</v>
      </c>
      <c r="C352" s="189"/>
      <c r="D352" s="189"/>
      <c r="E352" s="189"/>
      <c r="F352" s="190"/>
      <c r="G352" s="41">
        <v>5</v>
      </c>
      <c r="H352" s="57">
        <v>5000</v>
      </c>
      <c r="I352" s="197">
        <f>G352*H352</f>
        <v>25000</v>
      </c>
      <c r="J352" s="197"/>
      <c r="K352" s="21"/>
      <c r="L352" s="5"/>
      <c r="M352" s="5"/>
    </row>
    <row r="353" spans="1:13" ht="18.75" customHeight="1">
      <c r="A353" s="145"/>
      <c r="B353" s="188" t="s">
        <v>284</v>
      </c>
      <c r="C353" s="189"/>
      <c r="D353" s="189"/>
      <c r="E353" s="189"/>
      <c r="F353" s="190"/>
      <c r="G353" s="41">
        <v>7</v>
      </c>
      <c r="H353" s="57">
        <v>5000</v>
      </c>
      <c r="I353" s="175">
        <f>G353*H353</f>
        <v>35000</v>
      </c>
      <c r="J353" s="175"/>
      <c r="K353" s="21"/>
      <c r="L353" s="5"/>
      <c r="M353" s="5"/>
    </row>
    <row r="354" spans="1:13" ht="18.75" customHeight="1">
      <c r="A354" s="145"/>
      <c r="B354" s="188" t="s">
        <v>409</v>
      </c>
      <c r="C354" s="189"/>
      <c r="D354" s="189"/>
      <c r="E354" s="189"/>
      <c r="F354" s="190"/>
      <c r="G354" s="41">
        <v>7</v>
      </c>
      <c r="H354" s="57">
        <v>5000</v>
      </c>
      <c r="I354" s="42">
        <f>H354*G354</f>
        <v>35000</v>
      </c>
      <c r="J354" s="42"/>
      <c r="K354" s="21"/>
      <c r="L354" s="5"/>
      <c r="M354" s="5"/>
    </row>
    <row r="355" spans="1:13" ht="18.75" customHeight="1">
      <c r="A355" s="145"/>
      <c r="B355" s="188" t="s">
        <v>288</v>
      </c>
      <c r="C355" s="189"/>
      <c r="D355" s="189"/>
      <c r="E355" s="189"/>
      <c r="F355" s="190"/>
      <c r="G355" s="41">
        <v>5</v>
      </c>
      <c r="H355" s="57">
        <v>5000</v>
      </c>
      <c r="I355" s="175">
        <f>G355*H355</f>
        <v>25000</v>
      </c>
      <c r="J355" s="175"/>
      <c r="K355" s="21"/>
      <c r="L355" s="5"/>
      <c r="M355" s="5"/>
    </row>
    <row r="356" spans="1:13" ht="18.75">
      <c r="A356" s="145"/>
      <c r="B356" s="194" t="s">
        <v>147</v>
      </c>
      <c r="C356" s="194"/>
      <c r="D356" s="194"/>
      <c r="E356" s="194"/>
      <c r="F356" s="194"/>
      <c r="G356" s="194"/>
      <c r="H356" s="194"/>
      <c r="I356" s="198">
        <f>SUM(I351:I355)</f>
        <v>155000</v>
      </c>
      <c r="J356" s="199"/>
      <c r="K356" s="16"/>
      <c r="L356" s="5"/>
      <c r="M356" s="5"/>
    </row>
    <row r="357" spans="1:13" ht="18.75">
      <c r="A357" s="145"/>
      <c r="B357" s="131" t="s">
        <v>411</v>
      </c>
      <c r="C357" s="131"/>
      <c r="D357" s="131"/>
      <c r="E357" s="131"/>
      <c r="F357" s="131"/>
      <c r="G357" s="131"/>
      <c r="H357" s="131"/>
      <c r="I357" s="131"/>
      <c r="J357" s="56"/>
      <c r="K357" s="21"/>
      <c r="L357" s="5"/>
      <c r="M357" s="5"/>
    </row>
    <row r="358" spans="1:13" ht="18.75" customHeight="1" hidden="1">
      <c r="A358" s="145"/>
      <c r="B358" s="125"/>
      <c r="C358" s="126"/>
      <c r="D358" s="126"/>
      <c r="E358" s="126"/>
      <c r="F358" s="126"/>
      <c r="G358" s="126"/>
      <c r="H358" s="127"/>
      <c r="I358" s="58"/>
      <c r="J358" s="58"/>
      <c r="K358" s="21"/>
      <c r="L358" s="5"/>
      <c r="M358" s="5"/>
    </row>
    <row r="359" spans="1:13" ht="18.75" customHeight="1" hidden="1">
      <c r="A359" s="145"/>
      <c r="B359" s="125"/>
      <c r="C359" s="126"/>
      <c r="D359" s="126"/>
      <c r="E359" s="126"/>
      <c r="F359" s="126"/>
      <c r="G359" s="126"/>
      <c r="H359" s="127"/>
      <c r="I359" s="58"/>
      <c r="J359" s="58"/>
      <c r="K359" s="21"/>
      <c r="L359" s="5"/>
      <c r="M359" s="5"/>
    </row>
    <row r="360" spans="1:13" ht="18.75">
      <c r="A360" s="145"/>
      <c r="B360" s="194" t="s">
        <v>148</v>
      </c>
      <c r="C360" s="194"/>
      <c r="D360" s="194"/>
      <c r="E360" s="194"/>
      <c r="F360" s="194"/>
      <c r="G360" s="194"/>
      <c r="H360" s="194"/>
      <c r="I360" s="200">
        <v>978350</v>
      </c>
      <c r="J360" s="200"/>
      <c r="K360" s="16"/>
      <c r="L360" s="5"/>
      <c r="M360" s="5"/>
    </row>
    <row r="361" spans="1:13" ht="19.5" customHeight="1">
      <c r="A361" s="145"/>
      <c r="B361" s="149" t="s">
        <v>32</v>
      </c>
      <c r="C361" s="149"/>
      <c r="D361" s="149"/>
      <c r="E361" s="149"/>
      <c r="F361" s="149"/>
      <c r="G361" s="149"/>
      <c r="H361" s="149"/>
      <c r="I361" s="201">
        <v>13200</v>
      </c>
      <c r="J361" s="201"/>
      <c r="K361" s="21"/>
      <c r="L361" s="5"/>
      <c r="M361" s="5"/>
    </row>
    <row r="362" spans="1:13" ht="18.75">
      <c r="A362" s="145"/>
      <c r="B362" s="149"/>
      <c r="C362" s="149"/>
      <c r="D362" s="149"/>
      <c r="E362" s="149"/>
      <c r="F362" s="149"/>
      <c r="G362" s="149"/>
      <c r="H362" s="149"/>
      <c r="I362" s="201"/>
      <c r="J362" s="201"/>
      <c r="K362" s="21"/>
      <c r="L362" s="5"/>
      <c r="M362" s="5"/>
    </row>
    <row r="363" spans="1:13" ht="18.75">
      <c r="A363" s="145"/>
      <c r="B363" s="149" t="s">
        <v>506</v>
      </c>
      <c r="C363" s="149"/>
      <c r="D363" s="149"/>
      <c r="E363" s="149"/>
      <c r="F363" s="149"/>
      <c r="G363" s="149"/>
      <c r="H363" s="149"/>
      <c r="I363" s="202">
        <v>89250</v>
      </c>
      <c r="J363" s="202"/>
      <c r="K363" s="21"/>
      <c r="L363" s="5"/>
      <c r="M363" s="5"/>
    </row>
    <row r="364" spans="1:13" ht="18.75">
      <c r="A364" s="145"/>
      <c r="B364" s="149" t="s">
        <v>505</v>
      </c>
      <c r="C364" s="149"/>
      <c r="D364" s="149"/>
      <c r="E364" s="149"/>
      <c r="F364" s="149"/>
      <c r="G364" s="149"/>
      <c r="H364" s="149"/>
      <c r="I364" s="202">
        <v>76000</v>
      </c>
      <c r="J364" s="202"/>
      <c r="K364" s="21"/>
      <c r="L364" s="5"/>
      <c r="M364" s="5"/>
    </row>
    <row r="365" spans="1:13" ht="36.75" customHeight="1">
      <c r="A365" s="145"/>
      <c r="B365" s="149" t="s">
        <v>507</v>
      </c>
      <c r="C365" s="149"/>
      <c r="D365" s="149"/>
      <c r="E365" s="149"/>
      <c r="F365" s="149"/>
      <c r="G365" s="149"/>
      <c r="H365" s="149"/>
      <c r="I365" s="203">
        <v>45000</v>
      </c>
      <c r="J365" s="203"/>
      <c r="K365" s="21"/>
      <c r="L365" s="5"/>
      <c r="M365" s="5"/>
    </row>
    <row r="366" spans="1:13" ht="18.75">
      <c r="A366" s="145"/>
      <c r="B366" s="149" t="s">
        <v>31</v>
      </c>
      <c r="C366" s="149"/>
      <c r="D366" s="149"/>
      <c r="E366" s="149"/>
      <c r="F366" s="149"/>
      <c r="G366" s="149"/>
      <c r="H366" s="149"/>
      <c r="I366" s="202">
        <v>0</v>
      </c>
      <c r="J366" s="202"/>
      <c r="K366" s="21"/>
      <c r="L366" s="5"/>
      <c r="M366" s="5"/>
    </row>
    <row r="367" spans="1:13" ht="18.75">
      <c r="A367" s="145"/>
      <c r="B367" s="172" t="s">
        <v>270</v>
      </c>
      <c r="C367" s="172"/>
      <c r="D367" s="172"/>
      <c r="E367" s="172"/>
      <c r="F367" s="172"/>
      <c r="G367" s="172"/>
      <c r="H367" s="172"/>
      <c r="I367" s="204">
        <f>SUM(I361:I366)</f>
        <v>223450</v>
      </c>
      <c r="J367" s="204"/>
      <c r="K367" s="16"/>
      <c r="L367" s="5"/>
      <c r="M367" s="5"/>
    </row>
    <row r="368" spans="1:13" ht="18.75">
      <c r="A368" s="145"/>
      <c r="B368" s="194" t="s">
        <v>150</v>
      </c>
      <c r="C368" s="194"/>
      <c r="D368" s="194"/>
      <c r="E368" s="194"/>
      <c r="F368" s="194"/>
      <c r="G368" s="194"/>
      <c r="H368" s="194"/>
      <c r="I368" s="200">
        <f>I356+I360+I367</f>
        <v>1356800</v>
      </c>
      <c r="J368" s="200"/>
      <c r="K368" s="16">
        <f>I368</f>
        <v>1356800</v>
      </c>
      <c r="L368" s="5"/>
      <c r="M368" s="19"/>
    </row>
    <row r="369" spans="1:13" ht="18.75">
      <c r="A369" s="145"/>
      <c r="B369" s="171" t="s">
        <v>279</v>
      </c>
      <c r="C369" s="171"/>
      <c r="D369" s="171"/>
      <c r="E369" s="171"/>
      <c r="F369" s="171"/>
      <c r="G369" s="171"/>
      <c r="H369" s="171"/>
      <c r="I369" s="171"/>
      <c r="J369" s="171"/>
      <c r="K369" s="21"/>
      <c r="L369" s="5"/>
      <c r="M369" s="5"/>
    </row>
    <row r="370" spans="1:13" ht="18.75" customHeight="1">
      <c r="A370" s="145"/>
      <c r="B370" s="164" t="s">
        <v>258</v>
      </c>
      <c r="C370" s="164"/>
      <c r="D370" s="164" t="s">
        <v>259</v>
      </c>
      <c r="E370" s="164"/>
      <c r="F370" s="51" t="s">
        <v>260</v>
      </c>
      <c r="G370" s="36" t="s">
        <v>261</v>
      </c>
      <c r="H370" s="164" t="s">
        <v>257</v>
      </c>
      <c r="I370" s="164"/>
      <c r="J370" s="164"/>
      <c r="K370" s="21"/>
      <c r="L370" s="5"/>
      <c r="M370" s="5"/>
    </row>
    <row r="371" spans="1:13" ht="18.75">
      <c r="A371" s="145"/>
      <c r="B371" s="131" t="s">
        <v>39</v>
      </c>
      <c r="C371" s="131"/>
      <c r="D371" s="150" t="s">
        <v>112</v>
      </c>
      <c r="E371" s="150"/>
      <c r="F371" s="41">
        <v>510</v>
      </c>
      <c r="G371" s="42">
        <v>70</v>
      </c>
      <c r="H371" s="151">
        <f aca="true" t="shared" si="11" ref="H371:H423">F371*G371</f>
        <v>35700</v>
      </c>
      <c r="I371" s="151"/>
      <c r="J371" s="151"/>
      <c r="K371" s="21" t="s">
        <v>300</v>
      </c>
      <c r="L371" s="5"/>
      <c r="M371" s="5"/>
    </row>
    <row r="372" spans="1:13" ht="18.75">
      <c r="A372" s="145"/>
      <c r="B372" s="131" t="s">
        <v>306</v>
      </c>
      <c r="C372" s="131"/>
      <c r="D372" s="150" t="s">
        <v>230</v>
      </c>
      <c r="E372" s="150"/>
      <c r="F372" s="41">
        <v>16</v>
      </c>
      <c r="G372" s="42">
        <v>800</v>
      </c>
      <c r="H372" s="151">
        <f t="shared" si="11"/>
        <v>12800</v>
      </c>
      <c r="I372" s="151"/>
      <c r="J372" s="151"/>
      <c r="K372" s="21" t="s">
        <v>300</v>
      </c>
      <c r="L372" s="5"/>
      <c r="M372" s="5"/>
    </row>
    <row r="373" spans="1:13" ht="18.75">
      <c r="A373" s="145"/>
      <c r="B373" s="131" t="s">
        <v>226</v>
      </c>
      <c r="C373" s="131"/>
      <c r="D373" s="150" t="s">
        <v>179</v>
      </c>
      <c r="E373" s="150"/>
      <c r="F373" s="41"/>
      <c r="G373" s="42">
        <v>190</v>
      </c>
      <c r="H373" s="151">
        <f t="shared" si="11"/>
        <v>0</v>
      </c>
      <c r="I373" s="151"/>
      <c r="J373" s="151"/>
      <c r="K373" s="21" t="s">
        <v>300</v>
      </c>
      <c r="L373" s="5"/>
      <c r="M373" s="5"/>
    </row>
    <row r="374" spans="1:13" ht="18.75" hidden="1">
      <c r="A374" s="145"/>
      <c r="B374" s="131"/>
      <c r="C374" s="131"/>
      <c r="D374" s="150"/>
      <c r="E374" s="150"/>
      <c r="F374" s="41"/>
      <c r="G374" s="42"/>
      <c r="H374" s="151">
        <f t="shared" si="11"/>
        <v>0</v>
      </c>
      <c r="I374" s="151"/>
      <c r="J374" s="151"/>
      <c r="K374" s="21" t="s">
        <v>300</v>
      </c>
      <c r="L374" s="5"/>
      <c r="M374" s="5"/>
    </row>
    <row r="375" spans="1:13" ht="18.75">
      <c r="A375" s="145"/>
      <c r="B375" s="131" t="s">
        <v>332</v>
      </c>
      <c r="C375" s="131"/>
      <c r="D375" s="150" t="s">
        <v>40</v>
      </c>
      <c r="E375" s="150"/>
      <c r="F375" s="41">
        <v>1615</v>
      </c>
      <c r="G375" s="42">
        <v>100</v>
      </c>
      <c r="H375" s="151">
        <f t="shared" si="11"/>
        <v>161500</v>
      </c>
      <c r="I375" s="151"/>
      <c r="J375" s="151"/>
      <c r="K375" s="21" t="s">
        <v>300</v>
      </c>
      <c r="L375" s="5"/>
      <c r="M375" s="5"/>
    </row>
    <row r="376" spans="1:13" ht="18.75" hidden="1">
      <c r="A376" s="145"/>
      <c r="B376" s="131"/>
      <c r="C376" s="131"/>
      <c r="D376" s="150"/>
      <c r="E376" s="150"/>
      <c r="F376" s="41"/>
      <c r="G376" s="42"/>
      <c r="H376" s="151">
        <f t="shared" si="11"/>
        <v>0</v>
      </c>
      <c r="I376" s="151"/>
      <c r="J376" s="151"/>
      <c r="K376" s="21" t="s">
        <v>300</v>
      </c>
      <c r="L376" s="5"/>
      <c r="M376" s="5"/>
    </row>
    <row r="377" spans="1:13" ht="18.75">
      <c r="A377" s="145"/>
      <c r="B377" s="131" t="s">
        <v>426</v>
      </c>
      <c r="C377" s="131"/>
      <c r="D377" s="150" t="s">
        <v>427</v>
      </c>
      <c r="E377" s="150"/>
      <c r="F377" s="41">
        <v>25</v>
      </c>
      <c r="G377" s="42">
        <v>100</v>
      </c>
      <c r="H377" s="151">
        <f t="shared" si="11"/>
        <v>2500</v>
      </c>
      <c r="I377" s="151"/>
      <c r="J377" s="151"/>
      <c r="K377" s="21" t="s">
        <v>300</v>
      </c>
      <c r="L377" s="5"/>
      <c r="M377" s="5"/>
    </row>
    <row r="378" spans="1:13" ht="18.75" hidden="1">
      <c r="A378" s="145"/>
      <c r="B378" s="131"/>
      <c r="C378" s="131"/>
      <c r="D378" s="150"/>
      <c r="E378" s="150"/>
      <c r="F378" s="41"/>
      <c r="G378" s="42"/>
      <c r="H378" s="151">
        <f t="shared" si="11"/>
        <v>0</v>
      </c>
      <c r="I378" s="151"/>
      <c r="J378" s="151"/>
      <c r="K378" s="21" t="s">
        <v>300</v>
      </c>
      <c r="L378" s="5"/>
      <c r="M378" s="5"/>
    </row>
    <row r="379" spans="1:13" ht="18.75" customHeight="1">
      <c r="A379" s="145"/>
      <c r="B379" s="131" t="s">
        <v>227</v>
      </c>
      <c r="C379" s="131"/>
      <c r="D379" s="150" t="s">
        <v>229</v>
      </c>
      <c r="E379" s="150"/>
      <c r="F379" s="41">
        <v>123</v>
      </c>
      <c r="G379" s="42">
        <v>250</v>
      </c>
      <c r="H379" s="151">
        <f t="shared" si="11"/>
        <v>30750</v>
      </c>
      <c r="I379" s="151"/>
      <c r="J379" s="151"/>
      <c r="K379" s="21" t="s">
        <v>298</v>
      </c>
      <c r="L379" s="5"/>
      <c r="M379" s="5"/>
    </row>
    <row r="380" spans="1:13" ht="18.75" hidden="1">
      <c r="A380" s="145"/>
      <c r="B380" s="131"/>
      <c r="C380" s="131"/>
      <c r="D380" s="150"/>
      <c r="E380" s="150"/>
      <c r="F380" s="41"/>
      <c r="G380" s="42"/>
      <c r="H380" s="151">
        <f t="shared" si="11"/>
        <v>0</v>
      </c>
      <c r="I380" s="151"/>
      <c r="J380" s="151"/>
      <c r="K380" s="21" t="s">
        <v>300</v>
      </c>
      <c r="L380" s="5"/>
      <c r="M380" s="5"/>
    </row>
    <row r="381" spans="1:13" ht="18.75">
      <c r="A381" s="145"/>
      <c r="B381" s="131" t="s">
        <v>228</v>
      </c>
      <c r="C381" s="131"/>
      <c r="D381" s="150" t="s">
        <v>118</v>
      </c>
      <c r="E381" s="150"/>
      <c r="F381" s="41">
        <v>350</v>
      </c>
      <c r="G381" s="42">
        <v>180</v>
      </c>
      <c r="H381" s="151">
        <f t="shared" si="11"/>
        <v>63000</v>
      </c>
      <c r="I381" s="151"/>
      <c r="J381" s="151"/>
      <c r="K381" s="21" t="s">
        <v>298</v>
      </c>
      <c r="L381" s="5"/>
      <c r="M381" s="5"/>
    </row>
    <row r="382" spans="1:13" ht="18.75">
      <c r="A382" s="145"/>
      <c r="B382" s="131" t="s">
        <v>309</v>
      </c>
      <c r="C382" s="131"/>
      <c r="D382" s="150" t="s">
        <v>230</v>
      </c>
      <c r="E382" s="150"/>
      <c r="F382" s="41">
        <v>2242</v>
      </c>
      <c r="G382" s="42">
        <v>190</v>
      </c>
      <c r="H382" s="151">
        <f>G382*F382</f>
        <v>425980</v>
      </c>
      <c r="I382" s="151"/>
      <c r="J382" s="151"/>
      <c r="K382" s="21" t="s">
        <v>300</v>
      </c>
      <c r="L382" s="5"/>
      <c r="M382" s="5"/>
    </row>
    <row r="383" spans="1:13" ht="18.75" hidden="1">
      <c r="A383" s="145"/>
      <c r="B383" s="131"/>
      <c r="C383" s="131"/>
      <c r="D383" s="150"/>
      <c r="E383" s="150"/>
      <c r="F383" s="41"/>
      <c r="G383" s="42"/>
      <c r="H383" s="151">
        <f t="shared" si="11"/>
        <v>0</v>
      </c>
      <c r="I383" s="151"/>
      <c r="J383" s="151"/>
      <c r="K383" s="21" t="s">
        <v>300</v>
      </c>
      <c r="L383" s="5"/>
      <c r="M383" s="5"/>
    </row>
    <row r="384" spans="1:13" ht="18.75">
      <c r="A384" s="145"/>
      <c r="B384" s="131" t="s">
        <v>413</v>
      </c>
      <c r="C384" s="131"/>
      <c r="D384" s="150" t="s">
        <v>111</v>
      </c>
      <c r="E384" s="150"/>
      <c r="F384" s="41">
        <v>120</v>
      </c>
      <c r="G384" s="42">
        <v>25</v>
      </c>
      <c r="H384" s="151">
        <f>F384*G384</f>
        <v>3000</v>
      </c>
      <c r="I384" s="151"/>
      <c r="J384" s="151"/>
      <c r="K384" s="21" t="s">
        <v>300</v>
      </c>
      <c r="L384" s="5"/>
      <c r="M384" s="5"/>
    </row>
    <row r="385" spans="1:13" ht="18.75">
      <c r="A385" s="145"/>
      <c r="B385" s="131" t="s">
        <v>231</v>
      </c>
      <c r="C385" s="131"/>
      <c r="D385" s="150" t="s">
        <v>112</v>
      </c>
      <c r="E385" s="150"/>
      <c r="F385" s="41">
        <v>2700</v>
      </c>
      <c r="G385" s="42">
        <v>5</v>
      </c>
      <c r="H385" s="151">
        <f t="shared" si="11"/>
        <v>13500</v>
      </c>
      <c r="I385" s="151"/>
      <c r="J385" s="151"/>
      <c r="K385" s="21" t="s">
        <v>300</v>
      </c>
      <c r="L385" s="5"/>
      <c r="M385" s="5"/>
    </row>
    <row r="386" spans="1:13" ht="18.75">
      <c r="A386" s="145"/>
      <c r="B386" s="131" t="s">
        <v>416</v>
      </c>
      <c r="C386" s="131"/>
      <c r="D386" s="150" t="s">
        <v>417</v>
      </c>
      <c r="E386" s="150"/>
      <c r="F386" s="41">
        <v>0</v>
      </c>
      <c r="G386" s="42">
        <v>100</v>
      </c>
      <c r="H386" s="151">
        <f t="shared" si="11"/>
        <v>0</v>
      </c>
      <c r="I386" s="151"/>
      <c r="J386" s="151"/>
      <c r="K386" s="21" t="s">
        <v>298</v>
      </c>
      <c r="L386" s="5"/>
      <c r="M386" s="5"/>
    </row>
    <row r="387" spans="1:13" ht="1.5" customHeight="1">
      <c r="A387" s="145"/>
      <c r="B387" s="131"/>
      <c r="C387" s="131"/>
      <c r="D387" s="150"/>
      <c r="E387" s="150"/>
      <c r="F387" s="41"/>
      <c r="G387" s="42"/>
      <c r="H387" s="151">
        <f t="shared" si="11"/>
        <v>0</v>
      </c>
      <c r="I387" s="151"/>
      <c r="J387" s="151"/>
      <c r="K387" s="21" t="s">
        <v>298</v>
      </c>
      <c r="L387" s="5"/>
      <c r="M387" s="5"/>
    </row>
    <row r="388" spans="1:13" ht="18.75">
      <c r="A388" s="145"/>
      <c r="B388" s="131" t="s">
        <v>418</v>
      </c>
      <c r="C388" s="131"/>
      <c r="D388" s="150" t="s">
        <v>111</v>
      </c>
      <c r="E388" s="150"/>
      <c r="F388" s="41">
        <v>0</v>
      </c>
      <c r="G388" s="42">
        <v>0.6</v>
      </c>
      <c r="H388" s="151">
        <f t="shared" si="11"/>
        <v>0</v>
      </c>
      <c r="I388" s="151"/>
      <c r="J388" s="151"/>
      <c r="K388" s="21" t="s">
        <v>298</v>
      </c>
      <c r="L388" s="5"/>
      <c r="M388" s="5"/>
    </row>
    <row r="389" spans="1:13" ht="18.75">
      <c r="A389" s="145"/>
      <c r="B389" s="131" t="s">
        <v>420</v>
      </c>
      <c r="C389" s="131"/>
      <c r="D389" s="150" t="s">
        <v>146</v>
      </c>
      <c r="E389" s="150"/>
      <c r="F389" s="41">
        <v>30</v>
      </c>
      <c r="G389" s="42">
        <v>280</v>
      </c>
      <c r="H389" s="151">
        <f t="shared" si="11"/>
        <v>8400</v>
      </c>
      <c r="I389" s="151"/>
      <c r="J389" s="151"/>
      <c r="K389" s="21" t="s">
        <v>298</v>
      </c>
      <c r="L389" s="5"/>
      <c r="M389" s="5"/>
    </row>
    <row r="390" spans="1:13" ht="18.75">
      <c r="A390" s="145"/>
      <c r="B390" s="131" t="s">
        <v>512</v>
      </c>
      <c r="C390" s="131"/>
      <c r="D390" s="150" t="s">
        <v>112</v>
      </c>
      <c r="E390" s="150"/>
      <c r="F390" s="41">
        <v>500</v>
      </c>
      <c r="G390" s="42">
        <v>5.5</v>
      </c>
      <c r="H390" s="151">
        <f t="shared" si="11"/>
        <v>2750</v>
      </c>
      <c r="I390" s="151"/>
      <c r="J390" s="151"/>
      <c r="K390" s="21" t="s">
        <v>298</v>
      </c>
      <c r="L390" s="5"/>
      <c r="M390" s="5"/>
    </row>
    <row r="391" spans="1:13" ht="18.75">
      <c r="A391" s="145"/>
      <c r="B391" s="131" t="s">
        <v>308</v>
      </c>
      <c r="C391" s="131"/>
      <c r="D391" s="150" t="s">
        <v>112</v>
      </c>
      <c r="E391" s="150"/>
      <c r="F391" s="41">
        <v>1951</v>
      </c>
      <c r="G391" s="42">
        <v>10</v>
      </c>
      <c r="H391" s="151">
        <f>F391*G391</f>
        <v>19510</v>
      </c>
      <c r="I391" s="151"/>
      <c r="J391" s="151"/>
      <c r="K391" s="21" t="s">
        <v>300</v>
      </c>
      <c r="L391" s="5"/>
      <c r="M391" s="5"/>
    </row>
    <row r="392" spans="1:13" ht="18.75">
      <c r="A392" s="145"/>
      <c r="B392" s="131" t="s">
        <v>41</v>
      </c>
      <c r="C392" s="131"/>
      <c r="D392" s="150" t="s">
        <v>146</v>
      </c>
      <c r="E392" s="150"/>
      <c r="F392" s="41">
        <v>140</v>
      </c>
      <c r="G392" s="42">
        <v>55</v>
      </c>
      <c r="H392" s="151">
        <f t="shared" si="11"/>
        <v>7700</v>
      </c>
      <c r="I392" s="151"/>
      <c r="J392" s="151"/>
      <c r="K392" s="21" t="s">
        <v>300</v>
      </c>
      <c r="L392" s="5"/>
      <c r="M392" s="5"/>
    </row>
    <row r="393" spans="1:13" ht="18.75">
      <c r="A393" s="145"/>
      <c r="B393" s="131" t="s">
        <v>414</v>
      </c>
      <c r="C393" s="131"/>
      <c r="D393" s="150" t="s">
        <v>112</v>
      </c>
      <c r="E393" s="150"/>
      <c r="F393" s="41">
        <v>1160</v>
      </c>
      <c r="G393" s="42">
        <v>15</v>
      </c>
      <c r="H393" s="151">
        <f t="shared" si="11"/>
        <v>17400</v>
      </c>
      <c r="I393" s="151"/>
      <c r="J393" s="151"/>
      <c r="K393" s="21" t="s">
        <v>300</v>
      </c>
      <c r="L393" s="5"/>
      <c r="M393" s="5"/>
    </row>
    <row r="394" spans="1:13" ht="18.75">
      <c r="A394" s="145"/>
      <c r="B394" s="131" t="s">
        <v>42</v>
      </c>
      <c r="C394" s="131"/>
      <c r="D394" s="150" t="s">
        <v>112</v>
      </c>
      <c r="E394" s="150"/>
      <c r="F394" s="41">
        <v>250</v>
      </c>
      <c r="G394" s="42">
        <v>11</v>
      </c>
      <c r="H394" s="151">
        <f t="shared" si="11"/>
        <v>2750</v>
      </c>
      <c r="I394" s="151"/>
      <c r="J394" s="151"/>
      <c r="K394" s="21" t="s">
        <v>300</v>
      </c>
      <c r="L394" s="5"/>
      <c r="M394" s="5"/>
    </row>
    <row r="395" spans="1:13" ht="18.75">
      <c r="A395" s="145"/>
      <c r="B395" s="131" t="s">
        <v>508</v>
      </c>
      <c r="C395" s="131"/>
      <c r="D395" s="150" t="s">
        <v>427</v>
      </c>
      <c r="E395" s="150"/>
      <c r="F395" s="41">
        <v>40</v>
      </c>
      <c r="G395" s="42">
        <v>40</v>
      </c>
      <c r="H395" s="151">
        <f t="shared" si="11"/>
        <v>1600</v>
      </c>
      <c r="I395" s="151"/>
      <c r="J395" s="151"/>
      <c r="K395" s="21" t="s">
        <v>300</v>
      </c>
      <c r="L395" s="5"/>
      <c r="M395" s="5"/>
    </row>
    <row r="396" spans="1:13" ht="18.75" customHeight="1">
      <c r="A396" s="145"/>
      <c r="B396" s="131" t="s">
        <v>412</v>
      </c>
      <c r="C396" s="131"/>
      <c r="D396" s="150" t="s">
        <v>230</v>
      </c>
      <c r="E396" s="150"/>
      <c r="F396" s="41">
        <v>600</v>
      </c>
      <c r="G396" s="42">
        <v>200</v>
      </c>
      <c r="H396" s="151">
        <f t="shared" si="11"/>
        <v>120000</v>
      </c>
      <c r="I396" s="151"/>
      <c r="J396" s="151"/>
      <c r="K396" s="21" t="s">
        <v>300</v>
      </c>
      <c r="L396" s="5"/>
      <c r="M396" s="5"/>
    </row>
    <row r="397" spans="1:13" ht="18.75">
      <c r="A397" s="145"/>
      <c r="B397" s="131" t="s">
        <v>305</v>
      </c>
      <c r="C397" s="131"/>
      <c r="D397" s="150" t="s">
        <v>111</v>
      </c>
      <c r="E397" s="150"/>
      <c r="F397" s="41">
        <v>0</v>
      </c>
      <c r="G397" s="42">
        <v>3500</v>
      </c>
      <c r="H397" s="151">
        <f>F397*G397</f>
        <v>0</v>
      </c>
      <c r="I397" s="151"/>
      <c r="J397" s="151"/>
      <c r="K397" s="21" t="s">
        <v>298</v>
      </c>
      <c r="L397" s="5"/>
      <c r="M397" s="5"/>
    </row>
    <row r="398" spans="1:13" ht="18.75">
      <c r="A398" s="145"/>
      <c r="B398" s="131" t="s">
        <v>38</v>
      </c>
      <c r="C398" s="131"/>
      <c r="D398" s="155" t="s">
        <v>112</v>
      </c>
      <c r="E398" s="156"/>
      <c r="F398" s="41">
        <v>1448</v>
      </c>
      <c r="G398" s="42">
        <v>15</v>
      </c>
      <c r="H398" s="157">
        <f>F398*G398</f>
        <v>21720</v>
      </c>
      <c r="I398" s="158"/>
      <c r="J398" s="43"/>
      <c r="K398" s="21" t="s">
        <v>298</v>
      </c>
      <c r="L398" s="5"/>
      <c r="M398" s="5"/>
    </row>
    <row r="399" spans="1:13" ht="18.75">
      <c r="A399" s="145"/>
      <c r="B399" s="131" t="s">
        <v>37</v>
      </c>
      <c r="C399" s="131"/>
      <c r="D399" s="150" t="s">
        <v>112</v>
      </c>
      <c r="E399" s="150"/>
      <c r="F399" s="41">
        <v>1478</v>
      </c>
      <c r="G399" s="42">
        <v>15</v>
      </c>
      <c r="H399" s="151">
        <f>G399*F399</f>
        <v>22170</v>
      </c>
      <c r="I399" s="151"/>
      <c r="J399" s="151"/>
      <c r="K399" s="21" t="s">
        <v>300</v>
      </c>
      <c r="L399" s="5"/>
      <c r="M399" s="5"/>
    </row>
    <row r="400" spans="1:13" ht="18.75">
      <c r="A400" s="145"/>
      <c r="B400" s="131" t="s">
        <v>415</v>
      </c>
      <c r="C400" s="131"/>
      <c r="D400" s="150" t="s">
        <v>112</v>
      </c>
      <c r="E400" s="150"/>
      <c r="F400" s="41">
        <v>53</v>
      </c>
      <c r="G400" s="42">
        <v>40</v>
      </c>
      <c r="H400" s="151">
        <f t="shared" si="11"/>
        <v>2120</v>
      </c>
      <c r="I400" s="151"/>
      <c r="J400" s="151"/>
      <c r="K400" s="21" t="s">
        <v>300</v>
      </c>
      <c r="L400" s="5"/>
      <c r="M400" s="5"/>
    </row>
    <row r="401" spans="1:13" ht="18.75">
      <c r="A401" s="145"/>
      <c r="B401" s="131" t="s">
        <v>511</v>
      </c>
      <c r="C401" s="131"/>
      <c r="D401" s="150" t="s">
        <v>111</v>
      </c>
      <c r="E401" s="150"/>
      <c r="F401" s="41">
        <v>40</v>
      </c>
      <c r="G401" s="42">
        <v>6</v>
      </c>
      <c r="H401" s="151">
        <f t="shared" si="11"/>
        <v>240</v>
      </c>
      <c r="I401" s="151"/>
      <c r="J401" s="151"/>
      <c r="K401" s="21" t="s">
        <v>300</v>
      </c>
      <c r="L401" s="5"/>
      <c r="M401" s="5"/>
    </row>
    <row r="402" spans="1:13" ht="18.75">
      <c r="A402" s="145"/>
      <c r="B402" s="131" t="s">
        <v>509</v>
      </c>
      <c r="C402" s="131"/>
      <c r="D402" s="150" t="s">
        <v>510</v>
      </c>
      <c r="E402" s="150"/>
      <c r="F402" s="41">
        <v>240</v>
      </c>
      <c r="G402" s="42">
        <v>200</v>
      </c>
      <c r="H402" s="151">
        <f t="shared" si="11"/>
        <v>48000</v>
      </c>
      <c r="I402" s="151"/>
      <c r="J402" s="151"/>
      <c r="K402" s="21" t="s">
        <v>300</v>
      </c>
      <c r="L402" s="5"/>
      <c r="M402" s="5"/>
    </row>
    <row r="403" spans="1:13" ht="0.75" customHeight="1">
      <c r="A403" s="145"/>
      <c r="B403" s="131"/>
      <c r="C403" s="131"/>
      <c r="D403" s="150"/>
      <c r="E403" s="150"/>
      <c r="F403" s="41"/>
      <c r="G403" s="42"/>
      <c r="H403" s="151">
        <f t="shared" si="11"/>
        <v>0</v>
      </c>
      <c r="I403" s="151"/>
      <c r="J403" s="151"/>
      <c r="K403" s="21" t="s">
        <v>300</v>
      </c>
      <c r="L403" s="5"/>
      <c r="M403" s="5"/>
    </row>
    <row r="404" spans="1:13" ht="18.75">
      <c r="A404" s="145"/>
      <c r="B404" s="131" t="s">
        <v>428</v>
      </c>
      <c r="C404" s="131"/>
      <c r="D404" s="150" t="s">
        <v>146</v>
      </c>
      <c r="E404" s="150"/>
      <c r="F404" s="41">
        <v>1632</v>
      </c>
      <c r="G404" s="42">
        <v>65</v>
      </c>
      <c r="H404" s="151">
        <f>F404*G404</f>
        <v>106080</v>
      </c>
      <c r="I404" s="151"/>
      <c r="J404" s="151"/>
      <c r="K404" s="21" t="s">
        <v>300</v>
      </c>
      <c r="L404" s="5"/>
      <c r="M404" s="5"/>
    </row>
    <row r="405" spans="1:13" ht="18.75" hidden="1">
      <c r="A405" s="145"/>
      <c r="B405" s="131"/>
      <c r="C405" s="131"/>
      <c r="D405" s="150"/>
      <c r="E405" s="150"/>
      <c r="F405" s="41"/>
      <c r="G405" s="42"/>
      <c r="H405" s="151">
        <f>F405*G405</f>
        <v>0</v>
      </c>
      <c r="I405" s="151"/>
      <c r="J405" s="151"/>
      <c r="K405" s="21" t="s">
        <v>300</v>
      </c>
      <c r="L405" s="5"/>
      <c r="M405" s="5"/>
    </row>
    <row r="406" spans="1:13" ht="18.75">
      <c r="A406" s="145"/>
      <c r="B406" s="131" t="s">
        <v>419</v>
      </c>
      <c r="C406" s="131"/>
      <c r="D406" s="150" t="s">
        <v>232</v>
      </c>
      <c r="E406" s="150"/>
      <c r="F406" s="41">
        <v>0</v>
      </c>
      <c r="G406" s="42">
        <v>1500</v>
      </c>
      <c r="H406" s="151">
        <f>F406*G406</f>
        <v>0</v>
      </c>
      <c r="I406" s="151"/>
      <c r="J406" s="151"/>
      <c r="K406" s="21" t="s">
        <v>300</v>
      </c>
      <c r="L406" s="5"/>
      <c r="M406" s="5"/>
    </row>
    <row r="407" spans="1:13" ht="18.75">
      <c r="A407" s="145"/>
      <c r="B407" s="131" t="s">
        <v>421</v>
      </c>
      <c r="C407" s="131"/>
      <c r="D407" s="150" t="s">
        <v>111</v>
      </c>
      <c r="E407" s="150"/>
      <c r="F407" s="41">
        <v>35</v>
      </c>
      <c r="G407" s="42">
        <v>45</v>
      </c>
      <c r="H407" s="151">
        <f t="shared" si="11"/>
        <v>1575</v>
      </c>
      <c r="I407" s="151"/>
      <c r="J407" s="151"/>
      <c r="K407" s="21" t="s">
        <v>300</v>
      </c>
      <c r="L407" s="5"/>
      <c r="M407" s="5"/>
    </row>
    <row r="408" spans="1:13" ht="18.75">
      <c r="A408" s="145"/>
      <c r="B408" s="131" t="s">
        <v>44</v>
      </c>
      <c r="C408" s="131"/>
      <c r="D408" s="150" t="s">
        <v>111</v>
      </c>
      <c r="E408" s="150"/>
      <c r="F408" s="41">
        <v>50</v>
      </c>
      <c r="G408" s="42">
        <v>350</v>
      </c>
      <c r="H408" s="151">
        <f t="shared" si="11"/>
        <v>17500</v>
      </c>
      <c r="I408" s="151"/>
      <c r="J408" s="151"/>
      <c r="K408" s="21" t="s">
        <v>300</v>
      </c>
      <c r="L408" s="5"/>
      <c r="M408" s="5"/>
    </row>
    <row r="409" spans="1:13" ht="18.75">
      <c r="A409" s="145"/>
      <c r="B409" s="131" t="s">
        <v>429</v>
      </c>
      <c r="C409" s="131"/>
      <c r="D409" s="150" t="s">
        <v>111</v>
      </c>
      <c r="E409" s="150"/>
      <c r="F409" s="41">
        <v>55</v>
      </c>
      <c r="G409" s="42">
        <v>8</v>
      </c>
      <c r="H409" s="151">
        <f>F409*G409</f>
        <v>440</v>
      </c>
      <c r="I409" s="151"/>
      <c r="J409" s="151"/>
      <c r="K409" s="21" t="s">
        <v>300</v>
      </c>
      <c r="L409" s="5"/>
      <c r="M409" s="5"/>
    </row>
    <row r="410" spans="1:13" ht="18.75">
      <c r="A410" s="145"/>
      <c r="B410" s="131" t="s">
        <v>430</v>
      </c>
      <c r="C410" s="131"/>
      <c r="D410" s="150" t="s">
        <v>111</v>
      </c>
      <c r="E410" s="150"/>
      <c r="F410" s="41">
        <v>55</v>
      </c>
      <c r="G410" s="42">
        <v>20</v>
      </c>
      <c r="H410" s="151">
        <f>F410*G410</f>
        <v>1100</v>
      </c>
      <c r="I410" s="151"/>
      <c r="J410" s="151"/>
      <c r="K410" s="21" t="s">
        <v>300</v>
      </c>
      <c r="L410" s="5"/>
      <c r="M410" s="5"/>
    </row>
    <row r="411" spans="1:13" ht="17.25" customHeight="1">
      <c r="A411" s="145"/>
      <c r="B411" s="131" t="s">
        <v>43</v>
      </c>
      <c r="C411" s="131"/>
      <c r="D411" s="150" t="s">
        <v>111</v>
      </c>
      <c r="E411" s="150"/>
      <c r="F411" s="41">
        <v>27</v>
      </c>
      <c r="G411" s="42">
        <v>180.5</v>
      </c>
      <c r="H411" s="151">
        <f t="shared" si="11"/>
        <v>4873.5</v>
      </c>
      <c r="I411" s="151"/>
      <c r="J411" s="151"/>
      <c r="K411" s="21" t="s">
        <v>300</v>
      </c>
      <c r="L411" s="5"/>
      <c r="M411" s="5"/>
    </row>
    <row r="412" spans="1:13" ht="18.75">
      <c r="A412" s="145"/>
      <c r="B412" s="131" t="s">
        <v>423</v>
      </c>
      <c r="C412" s="131"/>
      <c r="D412" s="150" t="s">
        <v>146</v>
      </c>
      <c r="E412" s="150"/>
      <c r="F412" s="41">
        <v>100</v>
      </c>
      <c r="G412" s="42">
        <v>20</v>
      </c>
      <c r="H412" s="151">
        <f t="shared" si="11"/>
        <v>2000</v>
      </c>
      <c r="I412" s="151"/>
      <c r="J412" s="151"/>
      <c r="K412" s="21" t="s">
        <v>300</v>
      </c>
      <c r="L412" s="5"/>
      <c r="M412" s="5"/>
    </row>
    <row r="413" spans="1:13" ht="18.75">
      <c r="A413" s="145"/>
      <c r="B413" s="131" t="s">
        <v>307</v>
      </c>
      <c r="C413" s="131"/>
      <c r="D413" s="150" t="s">
        <v>241</v>
      </c>
      <c r="E413" s="150"/>
      <c r="F413" s="41">
        <v>45</v>
      </c>
      <c r="G413" s="42">
        <v>120</v>
      </c>
      <c r="H413" s="151">
        <f t="shared" si="11"/>
        <v>5400</v>
      </c>
      <c r="I413" s="151"/>
      <c r="J413" s="151"/>
      <c r="K413" s="21" t="s">
        <v>300</v>
      </c>
      <c r="L413" s="5"/>
      <c r="M413" s="5"/>
    </row>
    <row r="414" spans="1:13" ht="18.75" customHeight="1" hidden="1">
      <c r="A414" s="145"/>
      <c r="B414" s="131" t="s">
        <v>242</v>
      </c>
      <c r="C414" s="131"/>
      <c r="D414" s="150" t="s">
        <v>111</v>
      </c>
      <c r="E414" s="150"/>
      <c r="F414" s="41"/>
      <c r="G414" s="42"/>
      <c r="H414" s="151">
        <f t="shared" si="11"/>
        <v>0</v>
      </c>
      <c r="I414" s="151"/>
      <c r="J414" s="151"/>
      <c r="K414" s="21" t="s">
        <v>300</v>
      </c>
      <c r="L414" s="5"/>
      <c r="M414" s="5"/>
    </row>
    <row r="415" spans="1:13" ht="18.75" customHeight="1" hidden="1">
      <c r="A415" s="145"/>
      <c r="B415" s="131" t="s">
        <v>243</v>
      </c>
      <c r="C415" s="131"/>
      <c r="D415" s="150" t="s">
        <v>111</v>
      </c>
      <c r="E415" s="150"/>
      <c r="F415" s="41"/>
      <c r="G415" s="42"/>
      <c r="H415" s="151">
        <f t="shared" si="11"/>
        <v>0</v>
      </c>
      <c r="I415" s="151"/>
      <c r="J415" s="151"/>
      <c r="K415" s="21" t="s">
        <v>300</v>
      </c>
      <c r="L415" s="5"/>
      <c r="M415" s="5"/>
    </row>
    <row r="416" spans="1:13" ht="18.75" customHeight="1" hidden="1">
      <c r="A416" s="145"/>
      <c r="B416" s="131" t="s">
        <v>244</v>
      </c>
      <c r="C416" s="131"/>
      <c r="D416" s="150" t="s">
        <v>111</v>
      </c>
      <c r="E416" s="150"/>
      <c r="F416" s="41"/>
      <c r="G416" s="42"/>
      <c r="H416" s="151">
        <f t="shared" si="11"/>
        <v>0</v>
      </c>
      <c r="I416" s="151"/>
      <c r="J416" s="151"/>
      <c r="K416" s="21" t="s">
        <v>300</v>
      </c>
      <c r="L416" s="5"/>
      <c r="M416" s="5"/>
    </row>
    <row r="417" spans="1:13" ht="18.75" customHeight="1" hidden="1">
      <c r="A417" s="145"/>
      <c r="B417" s="131" t="s">
        <v>245</v>
      </c>
      <c r="C417" s="131"/>
      <c r="D417" s="150" t="s">
        <v>111</v>
      </c>
      <c r="E417" s="150"/>
      <c r="F417" s="41"/>
      <c r="G417" s="42"/>
      <c r="H417" s="151">
        <f t="shared" si="11"/>
        <v>0</v>
      </c>
      <c r="I417" s="151"/>
      <c r="J417" s="151"/>
      <c r="K417" s="21" t="s">
        <v>300</v>
      </c>
      <c r="L417" s="5"/>
      <c r="M417" s="5"/>
    </row>
    <row r="418" spans="1:13" ht="18.75" customHeight="1" hidden="1">
      <c r="A418" s="145"/>
      <c r="B418" s="131" t="s">
        <v>246</v>
      </c>
      <c r="C418" s="131"/>
      <c r="D418" s="150" t="s">
        <v>111</v>
      </c>
      <c r="E418" s="150"/>
      <c r="F418" s="41"/>
      <c r="G418" s="42"/>
      <c r="H418" s="151">
        <f t="shared" si="11"/>
        <v>0</v>
      </c>
      <c r="I418" s="151"/>
      <c r="J418" s="151"/>
      <c r="K418" s="21" t="s">
        <v>300</v>
      </c>
      <c r="L418" s="5"/>
      <c r="M418" s="5"/>
    </row>
    <row r="419" spans="1:13" ht="18.75">
      <c r="A419" s="145"/>
      <c r="B419" s="131" t="s">
        <v>432</v>
      </c>
      <c r="C419" s="131"/>
      <c r="D419" s="150" t="s">
        <v>417</v>
      </c>
      <c r="E419" s="150"/>
      <c r="F419" s="41">
        <v>33</v>
      </c>
      <c r="G419" s="42">
        <v>18</v>
      </c>
      <c r="H419" s="151">
        <f t="shared" si="11"/>
        <v>594</v>
      </c>
      <c r="I419" s="151"/>
      <c r="J419" s="151"/>
      <c r="K419" s="21" t="s">
        <v>300</v>
      </c>
      <c r="L419" s="5"/>
      <c r="M419" s="5"/>
    </row>
    <row r="420" spans="1:13" ht="18.75">
      <c r="A420" s="145"/>
      <c r="B420" s="131" t="s">
        <v>422</v>
      </c>
      <c r="C420" s="131"/>
      <c r="D420" s="150" t="s">
        <v>111</v>
      </c>
      <c r="E420" s="150"/>
      <c r="F420" s="41">
        <v>45</v>
      </c>
      <c r="G420" s="42">
        <v>250</v>
      </c>
      <c r="H420" s="151">
        <f t="shared" si="11"/>
        <v>11250</v>
      </c>
      <c r="I420" s="151"/>
      <c r="J420" s="151"/>
      <c r="K420" s="21" t="s">
        <v>300</v>
      </c>
      <c r="L420" s="5"/>
      <c r="M420" s="5"/>
    </row>
    <row r="421" spans="1:13" ht="18.75" customHeight="1" hidden="1">
      <c r="A421" s="145"/>
      <c r="B421" s="131" t="s">
        <v>247</v>
      </c>
      <c r="C421" s="131"/>
      <c r="D421" s="150" t="s">
        <v>112</v>
      </c>
      <c r="E421" s="150"/>
      <c r="F421" s="41"/>
      <c r="G421" s="42"/>
      <c r="H421" s="151">
        <f t="shared" si="11"/>
        <v>0</v>
      </c>
      <c r="I421" s="151"/>
      <c r="J421" s="151"/>
      <c r="K421" s="21"/>
      <c r="L421" s="5"/>
      <c r="M421" s="5"/>
    </row>
    <row r="422" spans="1:13" ht="18.75" customHeight="1" hidden="1">
      <c r="A422" s="145"/>
      <c r="B422" s="131" t="s">
        <v>248</v>
      </c>
      <c r="C422" s="131"/>
      <c r="D422" s="150" t="s">
        <v>111</v>
      </c>
      <c r="E422" s="150"/>
      <c r="F422" s="41"/>
      <c r="G422" s="42"/>
      <c r="H422" s="151">
        <f t="shared" si="11"/>
        <v>0</v>
      </c>
      <c r="I422" s="151"/>
      <c r="J422" s="151"/>
      <c r="K422" s="21"/>
      <c r="L422" s="5"/>
      <c r="M422" s="5"/>
    </row>
    <row r="423" spans="1:13" ht="18.75" customHeight="1" hidden="1">
      <c r="A423" s="145"/>
      <c r="B423" s="131" t="s">
        <v>249</v>
      </c>
      <c r="C423" s="131"/>
      <c r="D423" s="150" t="s">
        <v>111</v>
      </c>
      <c r="E423" s="150"/>
      <c r="F423" s="41"/>
      <c r="G423" s="42"/>
      <c r="H423" s="151">
        <f t="shared" si="11"/>
        <v>0</v>
      </c>
      <c r="I423" s="151"/>
      <c r="J423" s="151"/>
      <c r="K423" s="21"/>
      <c r="L423" s="5"/>
      <c r="M423" s="5"/>
    </row>
    <row r="424" spans="1:13" ht="21" customHeight="1">
      <c r="A424" s="145"/>
      <c r="B424" s="205" t="s">
        <v>313</v>
      </c>
      <c r="C424" s="205"/>
      <c r="D424" s="205"/>
      <c r="E424" s="205"/>
      <c r="F424" s="205"/>
      <c r="G424" s="205"/>
      <c r="H424" s="163">
        <f>SUM(H371:J423)</f>
        <v>1173902.5</v>
      </c>
      <c r="I424" s="163"/>
      <c r="J424" s="163"/>
      <c r="K424" s="15">
        <f>H424</f>
        <v>1173902.5</v>
      </c>
      <c r="L424" s="5"/>
      <c r="M424" s="20"/>
    </row>
    <row r="425" spans="1:13" ht="18.75" customHeight="1">
      <c r="A425" s="145"/>
      <c r="B425" s="206" t="s">
        <v>513</v>
      </c>
      <c r="C425" s="206"/>
      <c r="D425" s="206"/>
      <c r="E425" s="206"/>
      <c r="F425" s="206"/>
      <c r="G425" s="206"/>
      <c r="H425" s="206"/>
      <c r="I425" s="151">
        <v>264205</v>
      </c>
      <c r="J425" s="151"/>
      <c r="K425" s="21">
        <f aca="true" t="shared" si="12" ref="K425:K431">I425</f>
        <v>264205</v>
      </c>
      <c r="L425" s="5"/>
      <c r="M425" s="19"/>
    </row>
    <row r="426" spans="1:13" ht="18.75">
      <c r="A426" s="145"/>
      <c r="B426" s="206" t="s">
        <v>515</v>
      </c>
      <c r="C426" s="206"/>
      <c r="D426" s="206"/>
      <c r="E426" s="206"/>
      <c r="F426" s="206"/>
      <c r="G426" s="206"/>
      <c r="H426" s="206"/>
      <c r="I426" s="207">
        <v>214600</v>
      </c>
      <c r="J426" s="207"/>
      <c r="K426" s="21">
        <f t="shared" si="12"/>
        <v>214600</v>
      </c>
      <c r="L426" s="5"/>
      <c r="M426" s="20"/>
    </row>
    <row r="427" spans="1:13" ht="18.75">
      <c r="A427" s="145"/>
      <c r="B427" s="208" t="s">
        <v>514</v>
      </c>
      <c r="C427" s="209"/>
      <c r="D427" s="209"/>
      <c r="E427" s="209"/>
      <c r="F427" s="209"/>
      <c r="G427" s="209"/>
      <c r="H427" s="210"/>
      <c r="I427" s="207">
        <v>10200</v>
      </c>
      <c r="J427" s="207"/>
      <c r="K427" s="21">
        <f t="shared" si="12"/>
        <v>10200</v>
      </c>
      <c r="L427" s="5"/>
      <c r="M427" s="20"/>
    </row>
    <row r="428" spans="1:13" ht="18.75">
      <c r="A428" s="145"/>
      <c r="B428" s="131" t="s">
        <v>518</v>
      </c>
      <c r="C428" s="131"/>
      <c r="D428" s="131"/>
      <c r="E428" s="131"/>
      <c r="F428" s="131"/>
      <c r="G428" s="131"/>
      <c r="H428" s="131"/>
      <c r="I428" s="207">
        <v>9730</v>
      </c>
      <c r="J428" s="207"/>
      <c r="K428" s="21">
        <f t="shared" si="12"/>
        <v>9730</v>
      </c>
      <c r="L428" s="5"/>
      <c r="M428" s="5"/>
    </row>
    <row r="429" spans="1:13" ht="18.75">
      <c r="A429" s="145"/>
      <c r="B429" s="206" t="s">
        <v>517</v>
      </c>
      <c r="C429" s="206"/>
      <c r="D429" s="206"/>
      <c r="E429" s="206"/>
      <c r="F429" s="206"/>
      <c r="G429" s="206"/>
      <c r="H429" s="206"/>
      <c r="I429" s="207">
        <v>46848</v>
      </c>
      <c r="J429" s="207"/>
      <c r="K429" s="21">
        <f t="shared" si="12"/>
        <v>46848</v>
      </c>
      <c r="L429" s="5"/>
      <c r="M429" s="20"/>
    </row>
    <row r="430" spans="1:13" ht="18.75">
      <c r="A430" s="145"/>
      <c r="B430" s="206" t="s">
        <v>516</v>
      </c>
      <c r="C430" s="206"/>
      <c r="D430" s="206"/>
      <c r="E430" s="206"/>
      <c r="F430" s="206"/>
      <c r="G430" s="206"/>
      <c r="H430" s="206"/>
      <c r="I430" s="207">
        <v>15200</v>
      </c>
      <c r="J430" s="207"/>
      <c r="K430" s="21">
        <f t="shared" si="12"/>
        <v>15200</v>
      </c>
      <c r="L430" s="5"/>
      <c r="M430" s="5"/>
    </row>
    <row r="431" spans="1:13" ht="18.75">
      <c r="A431" s="145"/>
      <c r="B431" s="131" t="s">
        <v>433</v>
      </c>
      <c r="C431" s="131"/>
      <c r="D431" s="131"/>
      <c r="E431" s="131"/>
      <c r="F431" s="131"/>
      <c r="G431" s="131"/>
      <c r="H431" s="131"/>
      <c r="I431" s="207">
        <v>59530</v>
      </c>
      <c r="J431" s="207"/>
      <c r="K431" s="21">
        <f t="shared" si="12"/>
        <v>59530</v>
      </c>
      <c r="L431" s="5"/>
      <c r="M431" s="20"/>
    </row>
    <row r="432" spans="1:13" ht="18.75" customHeight="1">
      <c r="A432" s="145"/>
      <c r="B432" s="172" t="s">
        <v>317</v>
      </c>
      <c r="C432" s="172"/>
      <c r="D432" s="172"/>
      <c r="E432" s="172"/>
      <c r="F432" s="172"/>
      <c r="G432" s="172"/>
      <c r="H432" s="172"/>
      <c r="I432" s="211"/>
      <c r="J432" s="211"/>
      <c r="K432" s="21"/>
      <c r="L432" s="5"/>
      <c r="M432" s="5"/>
    </row>
    <row r="433" spans="1:13" ht="18.75" customHeight="1">
      <c r="A433" s="145"/>
      <c r="B433" s="164" t="s">
        <v>151</v>
      </c>
      <c r="C433" s="164"/>
      <c r="D433" s="164"/>
      <c r="E433" s="164"/>
      <c r="F433" s="164"/>
      <c r="G433" s="164"/>
      <c r="H433" s="164"/>
      <c r="I433" s="211"/>
      <c r="J433" s="211"/>
      <c r="K433" s="21"/>
      <c r="L433" s="5"/>
      <c r="M433" s="19"/>
    </row>
    <row r="434" spans="1:13" ht="18.75" customHeight="1">
      <c r="A434" s="145"/>
      <c r="B434" s="131" t="s">
        <v>519</v>
      </c>
      <c r="C434" s="131"/>
      <c r="D434" s="131"/>
      <c r="E434" s="131"/>
      <c r="F434" s="131"/>
      <c r="G434" s="131"/>
      <c r="H434" s="131"/>
      <c r="I434" s="60">
        <v>17000</v>
      </c>
      <c r="J434" s="60"/>
      <c r="K434" s="21"/>
      <c r="L434" s="5"/>
      <c r="M434" s="19"/>
    </row>
    <row r="435" spans="1:13" ht="18.75" customHeight="1">
      <c r="A435" s="145"/>
      <c r="B435" s="131" t="s">
        <v>520</v>
      </c>
      <c r="C435" s="131"/>
      <c r="D435" s="131"/>
      <c r="E435" s="131"/>
      <c r="F435" s="131"/>
      <c r="G435" s="131"/>
      <c r="H435" s="131"/>
      <c r="I435" s="60">
        <v>25650</v>
      </c>
      <c r="J435" s="60"/>
      <c r="K435" s="21"/>
      <c r="L435" s="5"/>
      <c r="M435" s="19"/>
    </row>
    <row r="436" spans="1:13" ht="18.75" customHeight="1">
      <c r="A436" s="145"/>
      <c r="B436" s="131" t="s">
        <v>521</v>
      </c>
      <c r="C436" s="131"/>
      <c r="D436" s="131"/>
      <c r="E436" s="131"/>
      <c r="F436" s="131"/>
      <c r="G436" s="131"/>
      <c r="H436" s="131"/>
      <c r="I436" s="60">
        <v>2000</v>
      </c>
      <c r="J436" s="60"/>
      <c r="K436" s="21"/>
      <c r="L436" s="5"/>
      <c r="M436" s="19"/>
    </row>
    <row r="437" spans="1:13" ht="18.75" customHeight="1">
      <c r="A437" s="145"/>
      <c r="B437" s="131" t="s">
        <v>434</v>
      </c>
      <c r="C437" s="131"/>
      <c r="D437" s="131"/>
      <c r="E437" s="131"/>
      <c r="F437" s="131"/>
      <c r="G437" s="131"/>
      <c r="H437" s="131"/>
      <c r="I437" s="60">
        <v>1750</v>
      </c>
      <c r="J437" s="60"/>
      <c r="K437" s="21"/>
      <c r="L437" s="5"/>
      <c r="M437" s="19"/>
    </row>
    <row r="438" spans="1:13" ht="18.75" customHeight="1">
      <c r="A438" s="145"/>
      <c r="B438" s="131" t="s">
        <v>522</v>
      </c>
      <c r="C438" s="131"/>
      <c r="D438" s="131"/>
      <c r="E438" s="131"/>
      <c r="F438" s="131"/>
      <c r="G438" s="131"/>
      <c r="H438" s="131"/>
      <c r="I438" s="60">
        <v>1350</v>
      </c>
      <c r="J438" s="60"/>
      <c r="K438" s="21"/>
      <c r="L438" s="5"/>
      <c r="M438" s="19"/>
    </row>
    <row r="439" spans="1:13" ht="18.75" customHeight="1">
      <c r="A439" s="145"/>
      <c r="B439" s="131" t="s">
        <v>523</v>
      </c>
      <c r="C439" s="131"/>
      <c r="D439" s="131"/>
      <c r="E439" s="131"/>
      <c r="F439" s="131"/>
      <c r="G439" s="131"/>
      <c r="H439" s="131"/>
      <c r="I439" s="60">
        <v>1350</v>
      </c>
      <c r="J439" s="60"/>
      <c r="K439" s="21"/>
      <c r="L439" s="5"/>
      <c r="M439" s="19"/>
    </row>
    <row r="440" spans="1:13" ht="18.75" customHeight="1">
      <c r="A440" s="145"/>
      <c r="B440" s="125" t="s">
        <v>524</v>
      </c>
      <c r="C440" s="126"/>
      <c r="D440" s="126"/>
      <c r="E440" s="126"/>
      <c r="F440" s="126"/>
      <c r="G440" s="126"/>
      <c r="H440" s="127"/>
      <c r="I440" s="60">
        <v>1250</v>
      </c>
      <c r="J440" s="60"/>
      <c r="K440" s="21"/>
      <c r="L440" s="5"/>
      <c r="M440" s="19"/>
    </row>
    <row r="441" spans="1:13" ht="18.75" customHeight="1">
      <c r="A441" s="145"/>
      <c r="B441" s="131" t="s">
        <v>525</v>
      </c>
      <c r="C441" s="131"/>
      <c r="D441" s="131"/>
      <c r="E441" s="131"/>
      <c r="F441" s="131"/>
      <c r="G441" s="131"/>
      <c r="H441" s="131"/>
      <c r="I441" s="60">
        <v>1575</v>
      </c>
      <c r="J441" s="60"/>
      <c r="K441" s="21"/>
      <c r="L441" s="5"/>
      <c r="M441" s="19"/>
    </row>
    <row r="442" spans="1:13" ht="18.75" customHeight="1">
      <c r="A442" s="145"/>
      <c r="B442" s="131" t="s">
        <v>526</v>
      </c>
      <c r="C442" s="131"/>
      <c r="D442" s="131"/>
      <c r="E442" s="131"/>
      <c r="F442" s="131"/>
      <c r="G442" s="131"/>
      <c r="H442" s="131"/>
      <c r="I442" s="60">
        <v>1650</v>
      </c>
      <c r="J442" s="60"/>
      <c r="K442" s="21"/>
      <c r="L442" s="5"/>
      <c r="M442" s="19"/>
    </row>
    <row r="443" spans="1:13" ht="18.75" customHeight="1">
      <c r="A443" s="145"/>
      <c r="B443" s="131" t="s">
        <v>527</v>
      </c>
      <c r="C443" s="131"/>
      <c r="D443" s="131"/>
      <c r="E443" s="131"/>
      <c r="F443" s="131"/>
      <c r="G443" s="131"/>
      <c r="H443" s="131"/>
      <c r="I443" s="60">
        <v>625</v>
      </c>
      <c r="J443" s="60"/>
      <c r="K443" s="21"/>
      <c r="L443" s="5"/>
      <c r="M443" s="19"/>
    </row>
    <row r="444" spans="1:13" ht="18.75" customHeight="1">
      <c r="A444" s="145"/>
      <c r="B444" s="131" t="s">
        <v>528</v>
      </c>
      <c r="C444" s="131"/>
      <c r="D444" s="131"/>
      <c r="E444" s="131"/>
      <c r="F444" s="131"/>
      <c r="G444" s="131"/>
      <c r="H444" s="131"/>
      <c r="I444" s="60">
        <v>1200</v>
      </c>
      <c r="J444" s="60"/>
      <c r="K444" s="21"/>
      <c r="L444" s="5"/>
      <c r="M444" s="19"/>
    </row>
    <row r="445" spans="1:13" ht="18.75" customHeight="1">
      <c r="A445" s="145"/>
      <c r="B445" s="131" t="s">
        <v>529</v>
      </c>
      <c r="C445" s="131"/>
      <c r="D445" s="131"/>
      <c r="E445" s="131"/>
      <c r="F445" s="131"/>
      <c r="G445" s="131"/>
      <c r="H445" s="131"/>
      <c r="I445" s="60">
        <v>1200</v>
      </c>
      <c r="J445" s="60"/>
      <c r="K445" s="21"/>
      <c r="L445" s="5"/>
      <c r="M445" s="19"/>
    </row>
    <row r="446" spans="1:13" ht="0.75" customHeight="1">
      <c r="A446" s="145"/>
      <c r="B446" s="131"/>
      <c r="C446" s="131"/>
      <c r="D446" s="131"/>
      <c r="E446" s="131"/>
      <c r="F446" s="131"/>
      <c r="G446" s="131"/>
      <c r="H446" s="131"/>
      <c r="I446" s="60"/>
      <c r="J446" s="60"/>
      <c r="K446" s="21"/>
      <c r="L446" s="5"/>
      <c r="M446" s="19"/>
    </row>
    <row r="447" spans="1:13" ht="18.75" customHeight="1">
      <c r="A447" s="145"/>
      <c r="B447" s="131" t="s">
        <v>70</v>
      </c>
      <c r="C447" s="131"/>
      <c r="D447" s="131"/>
      <c r="E447" s="131"/>
      <c r="F447" s="131"/>
      <c r="G447" s="131"/>
      <c r="H447" s="131"/>
      <c r="I447" s="60">
        <v>1500</v>
      </c>
      <c r="J447" s="60"/>
      <c r="K447" s="21"/>
      <c r="L447" s="5"/>
      <c r="M447" s="19"/>
    </row>
    <row r="448" spans="1:13" ht="18.75" customHeight="1">
      <c r="A448" s="145"/>
      <c r="B448" s="131" t="s">
        <v>71</v>
      </c>
      <c r="C448" s="131"/>
      <c r="D448" s="131"/>
      <c r="E448" s="131"/>
      <c r="F448" s="131"/>
      <c r="G448" s="131"/>
      <c r="H448" s="131"/>
      <c r="I448" s="60">
        <v>9750</v>
      </c>
      <c r="J448" s="60"/>
      <c r="K448" s="21"/>
      <c r="L448" s="5"/>
      <c r="M448" s="19"/>
    </row>
    <row r="449" spans="1:13" ht="18.75" customHeight="1">
      <c r="A449" s="145"/>
      <c r="B449" s="131" t="s">
        <v>530</v>
      </c>
      <c r="C449" s="131"/>
      <c r="D449" s="131"/>
      <c r="E449" s="131"/>
      <c r="F449" s="131"/>
      <c r="G449" s="131"/>
      <c r="H449" s="131"/>
      <c r="I449" s="60">
        <v>960</v>
      </c>
      <c r="J449" s="60"/>
      <c r="K449" s="21"/>
      <c r="L449" s="5"/>
      <c r="M449" s="19"/>
    </row>
    <row r="450" spans="1:13" ht="18.75" customHeight="1">
      <c r="A450" s="145"/>
      <c r="B450" s="131" t="s">
        <v>531</v>
      </c>
      <c r="C450" s="131"/>
      <c r="D450" s="131"/>
      <c r="E450" s="131"/>
      <c r="F450" s="131"/>
      <c r="G450" s="131"/>
      <c r="H450" s="131"/>
      <c r="I450" s="60">
        <v>3800</v>
      </c>
      <c r="J450" s="60"/>
      <c r="K450" s="21"/>
      <c r="L450" s="5"/>
      <c r="M450" s="19"/>
    </row>
    <row r="451" spans="1:13" ht="18.75" customHeight="1">
      <c r="A451" s="145"/>
      <c r="B451" s="131" t="s">
        <v>532</v>
      </c>
      <c r="C451" s="131"/>
      <c r="D451" s="131"/>
      <c r="E451" s="131"/>
      <c r="F451" s="131"/>
      <c r="G451" s="131"/>
      <c r="H451" s="131"/>
      <c r="I451" s="60">
        <v>3500</v>
      </c>
      <c r="J451" s="60"/>
      <c r="K451" s="21"/>
      <c r="L451" s="5"/>
      <c r="M451" s="19"/>
    </row>
    <row r="452" spans="1:13" ht="18.75" customHeight="1">
      <c r="A452" s="145"/>
      <c r="B452" s="131" t="s">
        <v>533</v>
      </c>
      <c r="C452" s="131"/>
      <c r="D452" s="131"/>
      <c r="E452" s="131"/>
      <c r="F452" s="131"/>
      <c r="G452" s="131"/>
      <c r="H452" s="131"/>
      <c r="I452" s="60">
        <v>9000</v>
      </c>
      <c r="J452" s="60"/>
      <c r="K452" s="21"/>
      <c r="L452" s="5"/>
      <c r="M452" s="19"/>
    </row>
    <row r="453" spans="1:13" ht="18.75" customHeight="1">
      <c r="A453" s="145"/>
      <c r="B453" s="125" t="s">
        <v>534</v>
      </c>
      <c r="C453" s="126"/>
      <c r="D453" s="126"/>
      <c r="E453" s="126"/>
      <c r="F453" s="126"/>
      <c r="G453" s="126"/>
      <c r="H453" s="127"/>
      <c r="I453" s="60">
        <v>26000</v>
      </c>
      <c r="J453" s="60"/>
      <c r="K453" s="21"/>
      <c r="L453" s="5"/>
      <c r="M453" s="19"/>
    </row>
    <row r="454" spans="1:13" ht="18.75" customHeight="1">
      <c r="A454" s="145"/>
      <c r="B454" s="125" t="s">
        <v>293</v>
      </c>
      <c r="C454" s="126"/>
      <c r="D454" s="126"/>
      <c r="E454" s="126"/>
      <c r="F454" s="126"/>
      <c r="G454" s="126"/>
      <c r="H454" s="127"/>
      <c r="I454" s="60">
        <v>30000</v>
      </c>
      <c r="J454" s="60"/>
      <c r="K454" s="21"/>
      <c r="L454" s="5"/>
      <c r="M454" s="19"/>
    </row>
    <row r="455" spans="1:13" ht="20.25" customHeight="1">
      <c r="A455" s="145"/>
      <c r="B455" s="172" t="s">
        <v>110</v>
      </c>
      <c r="C455" s="172"/>
      <c r="D455" s="172"/>
      <c r="E455" s="172"/>
      <c r="F455" s="172"/>
      <c r="G455" s="172"/>
      <c r="H455" s="172"/>
      <c r="I455" s="212">
        <f>SUM(I434:I454)</f>
        <v>141110</v>
      </c>
      <c r="J455" s="212"/>
      <c r="K455" s="16">
        <f>I455</f>
        <v>141110</v>
      </c>
      <c r="L455" s="22"/>
      <c r="M455" s="5"/>
    </row>
    <row r="456" spans="1:13" ht="20.25" customHeight="1">
      <c r="A456" s="145"/>
      <c r="B456" s="213" t="s">
        <v>292</v>
      </c>
      <c r="C456" s="214"/>
      <c r="D456" s="214"/>
      <c r="E456" s="214"/>
      <c r="F456" s="214"/>
      <c r="G456" s="214"/>
      <c r="H456" s="215"/>
      <c r="I456" s="61"/>
      <c r="J456" s="61"/>
      <c r="K456" s="16"/>
      <c r="L456" s="22"/>
      <c r="M456" s="5"/>
    </row>
    <row r="457" spans="1:13" ht="20.25" customHeight="1">
      <c r="A457" s="145"/>
      <c r="B457" s="125" t="s">
        <v>536</v>
      </c>
      <c r="C457" s="126"/>
      <c r="D457" s="126"/>
      <c r="E457" s="126"/>
      <c r="F457" s="126"/>
      <c r="G457" s="126"/>
      <c r="H457" s="127"/>
      <c r="I457" s="61">
        <v>76500</v>
      </c>
      <c r="J457" s="61"/>
      <c r="K457" s="16" t="s">
        <v>300</v>
      </c>
      <c r="L457" s="22"/>
      <c r="M457" s="5"/>
    </row>
    <row r="458" spans="1:13" ht="20.25" customHeight="1">
      <c r="A458" s="145"/>
      <c r="B458" s="125" t="s">
        <v>602</v>
      </c>
      <c r="C458" s="126"/>
      <c r="D458" s="126"/>
      <c r="E458" s="126"/>
      <c r="F458" s="126"/>
      <c r="G458" s="126"/>
      <c r="H458" s="127"/>
      <c r="I458" s="61">
        <v>11220</v>
      </c>
      <c r="J458" s="61"/>
      <c r="K458" s="16" t="s">
        <v>300</v>
      </c>
      <c r="L458" s="22"/>
      <c r="M458" s="5"/>
    </row>
    <row r="459" spans="1:13" ht="20.25" customHeight="1">
      <c r="A459" s="145"/>
      <c r="B459" s="125" t="s">
        <v>601</v>
      </c>
      <c r="C459" s="126"/>
      <c r="D459" s="126"/>
      <c r="E459" s="126"/>
      <c r="F459" s="126"/>
      <c r="G459" s="126"/>
      <c r="H459" s="127"/>
      <c r="I459" s="61">
        <v>900</v>
      </c>
      <c r="J459" s="61"/>
      <c r="K459" s="16" t="s">
        <v>300</v>
      </c>
      <c r="L459" s="22"/>
      <c r="M459" s="5"/>
    </row>
    <row r="460" spans="1:13" ht="20.25" customHeight="1">
      <c r="A460" s="145"/>
      <c r="B460" s="125" t="s">
        <v>603</v>
      </c>
      <c r="C460" s="126"/>
      <c r="D460" s="126"/>
      <c r="E460" s="126"/>
      <c r="F460" s="126"/>
      <c r="G460" s="126"/>
      <c r="H460" s="127"/>
      <c r="I460" s="61">
        <v>45000</v>
      </c>
      <c r="J460" s="61"/>
      <c r="K460" s="16" t="s">
        <v>300</v>
      </c>
      <c r="L460" s="22"/>
      <c r="M460" s="5"/>
    </row>
    <row r="461" spans="1:13" ht="20.25" customHeight="1">
      <c r="A461" s="145"/>
      <c r="B461" s="125" t="s">
        <v>604</v>
      </c>
      <c r="C461" s="126"/>
      <c r="D461" s="126"/>
      <c r="E461" s="126"/>
      <c r="F461" s="126"/>
      <c r="G461" s="126"/>
      <c r="H461" s="127"/>
      <c r="I461" s="61">
        <v>4375</v>
      </c>
      <c r="J461" s="61"/>
      <c r="K461" s="16" t="s">
        <v>300</v>
      </c>
      <c r="L461" s="22"/>
      <c r="M461" s="5"/>
    </row>
    <row r="462" spans="1:13" ht="18" customHeight="1">
      <c r="A462" s="145"/>
      <c r="B462" s="216" t="s">
        <v>605</v>
      </c>
      <c r="C462" s="217"/>
      <c r="D462" s="217"/>
      <c r="E462" s="217"/>
      <c r="F462" s="217"/>
      <c r="G462" s="217"/>
      <c r="H462" s="218"/>
      <c r="I462" s="61">
        <v>14550</v>
      </c>
      <c r="J462" s="61"/>
      <c r="K462" s="16" t="s">
        <v>300</v>
      </c>
      <c r="L462" s="22"/>
      <c r="M462" s="5"/>
    </row>
    <row r="463" spans="1:13" ht="20.25" customHeight="1">
      <c r="A463" s="146"/>
      <c r="B463" s="172" t="s">
        <v>110</v>
      </c>
      <c r="C463" s="172"/>
      <c r="D463" s="172"/>
      <c r="E463" s="172"/>
      <c r="F463" s="172"/>
      <c r="G463" s="172"/>
      <c r="H463" s="172"/>
      <c r="I463" s="61">
        <f>I457+I458+I459+I461+I462</f>
        <v>107545</v>
      </c>
      <c r="J463" s="61"/>
      <c r="K463" s="16">
        <f>I463</f>
        <v>107545</v>
      </c>
      <c r="L463" s="22"/>
      <c r="M463" s="5"/>
    </row>
    <row r="464" spans="1:15" ht="18.75">
      <c r="A464" s="62">
        <v>2220</v>
      </c>
      <c r="B464" s="172" t="s">
        <v>294</v>
      </c>
      <c r="C464" s="172"/>
      <c r="D464" s="172"/>
      <c r="E464" s="172"/>
      <c r="F464" s="172"/>
      <c r="G464" s="172"/>
      <c r="H464" s="172"/>
      <c r="I464" s="172"/>
      <c r="J464" s="172"/>
      <c r="K464" s="34">
        <f>I469</f>
        <v>168200</v>
      </c>
      <c r="L464" s="5"/>
      <c r="M464" s="5"/>
      <c r="O464" s="2"/>
    </row>
    <row r="465" spans="1:13" ht="18.75">
      <c r="A465" s="219"/>
      <c r="B465" s="150" t="s">
        <v>541</v>
      </c>
      <c r="C465" s="164"/>
      <c r="D465" s="164"/>
      <c r="E465" s="164"/>
      <c r="F465" s="164"/>
      <c r="G465" s="164"/>
      <c r="H465" s="164"/>
      <c r="I465" s="195"/>
      <c r="J465" s="195"/>
      <c r="K465" s="21"/>
      <c r="L465" s="5"/>
      <c r="M465" s="5"/>
    </row>
    <row r="466" spans="1:13" ht="18.75">
      <c r="A466" s="220"/>
      <c r="B466" s="131" t="s">
        <v>188</v>
      </c>
      <c r="C466" s="131"/>
      <c r="D466" s="131"/>
      <c r="E466" s="131"/>
      <c r="F466" s="131"/>
      <c r="G466" s="131"/>
      <c r="H466" s="131"/>
      <c r="I466" s="195"/>
      <c r="J466" s="195"/>
      <c r="K466" s="21"/>
      <c r="L466" s="5"/>
      <c r="M466" s="5"/>
    </row>
    <row r="467" spans="1:13" ht="18.75">
      <c r="A467" s="220"/>
      <c r="B467" s="131" t="s">
        <v>540</v>
      </c>
      <c r="C467" s="131"/>
      <c r="D467" s="131"/>
      <c r="E467" s="131"/>
      <c r="F467" s="131"/>
      <c r="G467" s="131"/>
      <c r="H467" s="131"/>
      <c r="I467" s="195"/>
      <c r="J467" s="195"/>
      <c r="K467" s="21"/>
      <c r="L467" s="5"/>
      <c r="M467" s="5"/>
    </row>
    <row r="468" spans="1:13" ht="18.75">
      <c r="A468" s="220"/>
      <c r="B468" s="131" t="s">
        <v>542</v>
      </c>
      <c r="C468" s="131"/>
      <c r="D468" s="131"/>
      <c r="E468" s="131"/>
      <c r="F468" s="131"/>
      <c r="G468" s="131"/>
      <c r="H468" s="131"/>
      <c r="I468" s="195"/>
      <c r="J468" s="195"/>
      <c r="K468" s="21"/>
      <c r="L468" s="5"/>
      <c r="M468" s="5"/>
    </row>
    <row r="469" spans="1:13" ht="18.75">
      <c r="A469" s="221"/>
      <c r="B469" s="194" t="s">
        <v>152</v>
      </c>
      <c r="C469" s="194"/>
      <c r="D469" s="194"/>
      <c r="E469" s="194"/>
      <c r="F469" s="194"/>
      <c r="G469" s="194"/>
      <c r="H469" s="194"/>
      <c r="I469" s="195">
        <v>168200</v>
      </c>
      <c r="J469" s="195"/>
      <c r="K469" s="16"/>
      <c r="L469" s="5"/>
      <c r="M469" s="17"/>
    </row>
    <row r="470" spans="1:15" ht="19.5" customHeight="1">
      <c r="A470" s="222">
        <v>2240</v>
      </c>
      <c r="B470" s="171" t="s">
        <v>1</v>
      </c>
      <c r="C470" s="171"/>
      <c r="D470" s="171"/>
      <c r="E470" s="171"/>
      <c r="F470" s="171"/>
      <c r="G470" s="171"/>
      <c r="H470" s="171"/>
      <c r="I470" s="223">
        <f>I471+I487+I491+I492+I493+I496+I509+I510+I513+I514+I515+I516+I517+I518+I519+I536+I537+I538+I539+I558+I559+I560+I565+I566+I567</f>
        <v>6458281</v>
      </c>
      <c r="J470" s="224"/>
      <c r="K470" s="34">
        <f>I470</f>
        <v>6458281</v>
      </c>
      <c r="L470" s="5"/>
      <c r="M470" s="5"/>
      <c r="O470" s="2"/>
    </row>
    <row r="471" spans="1:13" ht="18.75" customHeight="1">
      <c r="A471" s="222"/>
      <c r="B471" s="172" t="s">
        <v>104</v>
      </c>
      <c r="C471" s="172"/>
      <c r="D471" s="172"/>
      <c r="E471" s="172"/>
      <c r="F471" s="172"/>
      <c r="G471" s="172"/>
      <c r="H471" s="172"/>
      <c r="I471" s="225">
        <f>I475+I479+I481+I482+I483+I484+I485+I486</f>
        <v>1612700</v>
      </c>
      <c r="J471" s="225"/>
      <c r="K471" s="21">
        <f>I471</f>
        <v>1612700</v>
      </c>
      <c r="L471" s="5"/>
      <c r="M471" s="25"/>
    </row>
    <row r="472" spans="1:13" ht="18.75">
      <c r="A472" s="222"/>
      <c r="B472" s="131" t="s">
        <v>184</v>
      </c>
      <c r="C472" s="131"/>
      <c r="D472" s="131"/>
      <c r="E472" s="131"/>
      <c r="F472" s="131"/>
      <c r="G472" s="131"/>
      <c r="H472" s="131"/>
      <c r="I472" s="183"/>
      <c r="J472" s="183"/>
      <c r="K472" s="21"/>
      <c r="L472" s="5"/>
      <c r="M472" s="5"/>
    </row>
    <row r="473" spans="1:13" ht="18.75" hidden="1">
      <c r="A473" s="222"/>
      <c r="B473" s="131"/>
      <c r="C473" s="131"/>
      <c r="D473" s="131"/>
      <c r="E473" s="131"/>
      <c r="F473" s="131"/>
      <c r="G473" s="131"/>
      <c r="H473" s="131"/>
      <c r="I473" s="226">
        <v>0</v>
      </c>
      <c r="J473" s="226"/>
      <c r="K473" s="21" t="s">
        <v>300</v>
      </c>
      <c r="L473" s="5"/>
      <c r="M473" s="5"/>
    </row>
    <row r="474" spans="1:13" ht="18.75" hidden="1">
      <c r="A474" s="222"/>
      <c r="B474" s="131"/>
      <c r="C474" s="131"/>
      <c r="D474" s="131"/>
      <c r="E474" s="131"/>
      <c r="F474" s="131"/>
      <c r="G474" s="131"/>
      <c r="H474" s="131"/>
      <c r="I474" s="226">
        <v>0</v>
      </c>
      <c r="J474" s="226"/>
      <c r="K474" s="21" t="s">
        <v>300</v>
      </c>
      <c r="L474" s="5"/>
      <c r="M474" s="5"/>
    </row>
    <row r="475" spans="1:13" ht="18.75">
      <c r="A475" s="222"/>
      <c r="B475" s="131" t="s">
        <v>547</v>
      </c>
      <c r="C475" s="131"/>
      <c r="D475" s="131"/>
      <c r="E475" s="131"/>
      <c r="F475" s="131"/>
      <c r="G475" s="131"/>
      <c r="H475" s="131"/>
      <c r="I475" s="227">
        <v>45600</v>
      </c>
      <c r="J475" s="227"/>
      <c r="K475" s="21" t="s">
        <v>300</v>
      </c>
      <c r="L475" s="5"/>
      <c r="M475" s="5"/>
    </row>
    <row r="476" spans="1:13" ht="18.75">
      <c r="A476" s="222"/>
      <c r="B476" s="131" t="s">
        <v>185</v>
      </c>
      <c r="C476" s="131"/>
      <c r="D476" s="131"/>
      <c r="E476" s="131"/>
      <c r="F476" s="131"/>
      <c r="G476" s="131"/>
      <c r="H476" s="131"/>
      <c r="I476" s="183"/>
      <c r="J476" s="183"/>
      <c r="K476" s="21"/>
      <c r="L476" s="5"/>
      <c r="M476" s="5"/>
    </row>
    <row r="477" spans="1:13" ht="18.75" hidden="1">
      <c r="A477" s="222"/>
      <c r="B477" s="131"/>
      <c r="C477" s="131"/>
      <c r="D477" s="131"/>
      <c r="E477" s="131"/>
      <c r="F477" s="131"/>
      <c r="G477" s="131"/>
      <c r="H477" s="131"/>
      <c r="I477" s="226"/>
      <c r="J477" s="226"/>
      <c r="K477" s="21" t="s">
        <v>300</v>
      </c>
      <c r="L477" s="5"/>
      <c r="M477" s="5"/>
    </row>
    <row r="478" spans="1:13" ht="18.75">
      <c r="A478" s="222"/>
      <c r="B478" s="131" t="s">
        <v>549</v>
      </c>
      <c r="C478" s="131"/>
      <c r="D478" s="131"/>
      <c r="E478" s="131"/>
      <c r="F478" s="131"/>
      <c r="G478" s="131"/>
      <c r="H478" s="131"/>
      <c r="I478" s="183"/>
      <c r="J478" s="183"/>
      <c r="K478" s="21"/>
      <c r="L478" s="5"/>
      <c r="M478" s="5"/>
    </row>
    <row r="479" spans="1:13" ht="18.75">
      <c r="A479" s="222"/>
      <c r="B479" s="131" t="s">
        <v>186</v>
      </c>
      <c r="C479" s="131"/>
      <c r="D479" s="131"/>
      <c r="E479" s="131"/>
      <c r="F479" s="131"/>
      <c r="G479" s="131"/>
      <c r="H479" s="131"/>
      <c r="I479" s="183">
        <v>7500</v>
      </c>
      <c r="J479" s="183"/>
      <c r="K479" s="21"/>
      <c r="L479" s="27"/>
      <c r="M479" s="5"/>
    </row>
    <row r="480" spans="1:13" ht="18.75">
      <c r="A480" s="222"/>
      <c r="B480" s="228" t="s">
        <v>187</v>
      </c>
      <c r="C480" s="228"/>
      <c r="D480" s="228"/>
      <c r="E480" s="228"/>
      <c r="F480" s="228"/>
      <c r="G480" s="228"/>
      <c r="H480" s="228"/>
      <c r="I480" s="183"/>
      <c r="J480" s="183"/>
      <c r="K480" s="21"/>
      <c r="L480" s="5"/>
      <c r="M480" s="5"/>
    </row>
    <row r="481" spans="1:13" ht="18.75">
      <c r="A481" s="222"/>
      <c r="B481" s="228" t="s">
        <v>45</v>
      </c>
      <c r="C481" s="228"/>
      <c r="D481" s="228"/>
      <c r="E481" s="228"/>
      <c r="F481" s="228"/>
      <c r="G481" s="228"/>
      <c r="H481" s="228"/>
      <c r="I481" s="227">
        <v>14400</v>
      </c>
      <c r="J481" s="227"/>
      <c r="K481" s="21" t="s">
        <v>300</v>
      </c>
      <c r="L481" s="5"/>
      <c r="M481" s="5"/>
    </row>
    <row r="482" spans="1:13" ht="18.75">
      <c r="A482" s="222"/>
      <c r="B482" s="228" t="s">
        <v>550</v>
      </c>
      <c r="C482" s="228"/>
      <c r="D482" s="228"/>
      <c r="E482" s="228"/>
      <c r="F482" s="228"/>
      <c r="G482" s="228"/>
      <c r="H482" s="228"/>
      <c r="I482" s="183">
        <v>2850</v>
      </c>
      <c r="J482" s="183"/>
      <c r="K482" s="21" t="s">
        <v>300</v>
      </c>
      <c r="L482" s="5"/>
      <c r="M482" s="5"/>
    </row>
    <row r="483" spans="1:13" ht="31.5" customHeight="1">
      <c r="A483" s="222"/>
      <c r="B483" s="228" t="s">
        <v>551</v>
      </c>
      <c r="C483" s="228"/>
      <c r="D483" s="228"/>
      <c r="E483" s="228"/>
      <c r="F483" s="228"/>
      <c r="G483" s="228"/>
      <c r="H483" s="228"/>
      <c r="I483" s="183">
        <v>57000</v>
      </c>
      <c r="J483" s="183"/>
      <c r="K483" s="21" t="s">
        <v>300</v>
      </c>
      <c r="L483" s="5"/>
      <c r="M483" s="5"/>
    </row>
    <row r="484" spans="1:13" ht="18" customHeight="1">
      <c r="A484" s="222"/>
      <c r="B484" s="228" t="s">
        <v>312</v>
      </c>
      <c r="C484" s="228"/>
      <c r="D484" s="228"/>
      <c r="E484" s="228"/>
      <c r="F484" s="228"/>
      <c r="G484" s="228"/>
      <c r="H484" s="228"/>
      <c r="I484" s="227">
        <v>1408350</v>
      </c>
      <c r="J484" s="227"/>
      <c r="K484" s="21" t="s">
        <v>300</v>
      </c>
      <c r="L484" s="5"/>
      <c r="M484" s="5"/>
    </row>
    <row r="485" spans="1:13" ht="18.75">
      <c r="A485" s="222"/>
      <c r="B485" s="229" t="s">
        <v>46</v>
      </c>
      <c r="C485" s="230"/>
      <c r="D485" s="230"/>
      <c r="E485" s="230"/>
      <c r="F485" s="230"/>
      <c r="G485" s="230"/>
      <c r="H485" s="231"/>
      <c r="I485" s="109">
        <v>20000</v>
      </c>
      <c r="J485" s="102"/>
      <c r="K485" s="21" t="s">
        <v>300</v>
      </c>
      <c r="L485" s="5"/>
      <c r="M485" s="5"/>
    </row>
    <row r="486" spans="1:13" ht="18.75">
      <c r="A486" s="222"/>
      <c r="B486" s="228" t="s">
        <v>552</v>
      </c>
      <c r="C486" s="228"/>
      <c r="D486" s="228"/>
      <c r="E486" s="228"/>
      <c r="F486" s="228"/>
      <c r="G486" s="228"/>
      <c r="H486" s="228"/>
      <c r="I486" s="227">
        <v>57000</v>
      </c>
      <c r="J486" s="227"/>
      <c r="K486" s="21" t="s">
        <v>300</v>
      </c>
      <c r="L486" s="5"/>
      <c r="M486" s="5"/>
    </row>
    <row r="487" spans="1:13" ht="18.75">
      <c r="A487" s="222"/>
      <c r="B487" s="172" t="s">
        <v>159</v>
      </c>
      <c r="C487" s="172"/>
      <c r="D487" s="172"/>
      <c r="E487" s="172"/>
      <c r="F487" s="172"/>
      <c r="G487" s="172"/>
      <c r="H487" s="172"/>
      <c r="I487" s="108">
        <f>I488+I489</f>
        <v>70000</v>
      </c>
      <c r="J487" s="6"/>
      <c r="K487" s="21" t="s">
        <v>300</v>
      </c>
      <c r="L487" s="5"/>
      <c r="M487" s="5"/>
    </row>
    <row r="488" spans="1:13" ht="18.75">
      <c r="A488" s="222"/>
      <c r="B488" s="232" t="s">
        <v>319</v>
      </c>
      <c r="C488" s="233"/>
      <c r="D488" s="233"/>
      <c r="E488" s="233"/>
      <c r="F488" s="233"/>
      <c r="G488" s="233"/>
      <c r="H488" s="234"/>
      <c r="I488" s="185">
        <v>25000</v>
      </c>
      <c r="J488" s="185"/>
      <c r="K488" s="21" t="s">
        <v>300</v>
      </c>
      <c r="L488" s="5"/>
      <c r="M488" s="18"/>
    </row>
    <row r="489" spans="1:13" ht="18.75">
      <c r="A489" s="222"/>
      <c r="B489" s="235" t="s">
        <v>320</v>
      </c>
      <c r="C489" s="236"/>
      <c r="D489" s="236"/>
      <c r="E489" s="236"/>
      <c r="F489" s="236"/>
      <c r="G489" s="236"/>
      <c r="H489" s="237"/>
      <c r="I489" s="7">
        <v>45000</v>
      </c>
      <c r="J489" s="7"/>
      <c r="K489" s="21" t="s">
        <v>300</v>
      </c>
      <c r="L489" s="5"/>
      <c r="M489" s="18"/>
    </row>
    <row r="490" spans="1:13" ht="18.75">
      <c r="A490" s="222"/>
      <c r="B490" s="238" t="s">
        <v>160</v>
      </c>
      <c r="C490" s="238"/>
      <c r="D490" s="238"/>
      <c r="E490" s="238"/>
      <c r="F490" s="238"/>
      <c r="G490" s="238"/>
      <c r="H490" s="238"/>
      <c r="I490" s="7"/>
      <c r="J490" s="7"/>
      <c r="K490" s="21" t="s">
        <v>300</v>
      </c>
      <c r="L490" s="5"/>
      <c r="M490" s="5"/>
    </row>
    <row r="491" spans="1:13" ht="18.75" customHeight="1">
      <c r="A491" s="222"/>
      <c r="B491" s="239" t="s">
        <v>103</v>
      </c>
      <c r="C491" s="240"/>
      <c r="D491" s="240"/>
      <c r="E491" s="240"/>
      <c r="F491" s="240"/>
      <c r="G491" s="240"/>
      <c r="H491" s="241"/>
      <c r="I491" s="242">
        <v>40000</v>
      </c>
      <c r="J491" s="242"/>
      <c r="K491" s="21" t="s">
        <v>300</v>
      </c>
      <c r="L491" s="27"/>
      <c r="M491" s="5"/>
    </row>
    <row r="492" spans="1:13" ht="18.75">
      <c r="A492" s="222"/>
      <c r="B492" s="238" t="s">
        <v>321</v>
      </c>
      <c r="C492" s="238"/>
      <c r="D492" s="238"/>
      <c r="E492" s="238"/>
      <c r="F492" s="238"/>
      <c r="G492" s="238"/>
      <c r="H492" s="238"/>
      <c r="I492" s="242">
        <v>20000</v>
      </c>
      <c r="J492" s="242"/>
      <c r="K492" s="21" t="s">
        <v>300</v>
      </c>
      <c r="L492" s="5"/>
      <c r="M492" s="24"/>
    </row>
    <row r="493" spans="1:13" ht="18.75">
      <c r="A493" s="222"/>
      <c r="B493" s="238" t="s">
        <v>161</v>
      </c>
      <c r="C493" s="238"/>
      <c r="D493" s="238"/>
      <c r="E493" s="238"/>
      <c r="F493" s="238"/>
      <c r="G493" s="238"/>
      <c r="H493" s="238"/>
      <c r="I493" s="225">
        <f>I495</f>
        <v>0</v>
      </c>
      <c r="J493" s="225"/>
      <c r="K493" s="21" t="s">
        <v>300</v>
      </c>
      <c r="L493" s="5"/>
      <c r="M493" s="5"/>
    </row>
    <row r="494" spans="1:13" ht="18.75">
      <c r="A494" s="222"/>
      <c r="B494" s="238" t="s">
        <v>280</v>
      </c>
      <c r="C494" s="238"/>
      <c r="D494" s="238"/>
      <c r="E494" s="238"/>
      <c r="F494" s="238"/>
      <c r="G494" s="238"/>
      <c r="H494" s="238"/>
      <c r="I494" s="183"/>
      <c r="J494" s="183"/>
      <c r="K494" s="21" t="s">
        <v>300</v>
      </c>
      <c r="L494" s="5"/>
      <c r="M494" s="5"/>
    </row>
    <row r="495" spans="1:13" ht="18.75">
      <c r="A495" s="222"/>
      <c r="B495" s="239" t="s">
        <v>310</v>
      </c>
      <c r="C495" s="240"/>
      <c r="D495" s="240"/>
      <c r="E495" s="240"/>
      <c r="F495" s="240"/>
      <c r="G495" s="240"/>
      <c r="H495" s="241"/>
      <c r="I495" s="243"/>
      <c r="J495" s="243"/>
      <c r="K495" s="21" t="s">
        <v>300</v>
      </c>
      <c r="L495" s="5"/>
      <c r="M495" s="24"/>
    </row>
    <row r="496" spans="1:13" ht="18.75">
      <c r="A496" s="222"/>
      <c r="B496" s="238" t="s">
        <v>158</v>
      </c>
      <c r="C496" s="238"/>
      <c r="D496" s="238"/>
      <c r="E496" s="238"/>
      <c r="F496" s="238"/>
      <c r="G496" s="238"/>
      <c r="H496" s="238"/>
      <c r="I496" s="108">
        <f>I497+I507+I508</f>
        <v>2509300</v>
      </c>
      <c r="J496" s="6"/>
      <c r="K496" s="21" t="s">
        <v>300</v>
      </c>
      <c r="L496" s="5"/>
      <c r="M496" s="24"/>
    </row>
    <row r="497" spans="1:13" ht="18.75">
      <c r="A497" s="222"/>
      <c r="B497" s="172" t="s">
        <v>311</v>
      </c>
      <c r="C497" s="172"/>
      <c r="D497" s="172"/>
      <c r="E497" s="172"/>
      <c r="F497" s="172"/>
      <c r="G497" s="172"/>
      <c r="H497" s="172"/>
      <c r="I497" s="185">
        <f>I498+I499+I500+I501+I502+I503+I504+I505+I506</f>
        <v>390200</v>
      </c>
      <c r="J497" s="185"/>
      <c r="K497" s="21" t="s">
        <v>300</v>
      </c>
      <c r="L497" s="5"/>
      <c r="M497" s="24"/>
    </row>
    <row r="498" spans="1:13" ht="18.75">
      <c r="A498" s="222"/>
      <c r="B498" s="244" t="s">
        <v>53</v>
      </c>
      <c r="C498" s="245"/>
      <c r="D498" s="245"/>
      <c r="E498" s="245"/>
      <c r="F498" s="245"/>
      <c r="G498" s="245"/>
      <c r="H498" s="246"/>
      <c r="I498" s="6">
        <v>25000</v>
      </c>
      <c r="J498" s="6"/>
      <c r="K498" s="21" t="s">
        <v>300</v>
      </c>
      <c r="L498" s="5"/>
      <c r="M498" s="5"/>
    </row>
    <row r="499" spans="1:13" ht="18.75">
      <c r="A499" s="222"/>
      <c r="B499" s="247" t="s">
        <v>54</v>
      </c>
      <c r="C499" s="247"/>
      <c r="D499" s="247"/>
      <c r="E499" s="247"/>
      <c r="F499" s="247"/>
      <c r="G499" s="247"/>
      <c r="H499" s="247"/>
      <c r="I499" s="183">
        <v>21000</v>
      </c>
      <c r="J499" s="183"/>
      <c r="K499" s="21" t="s">
        <v>300</v>
      </c>
      <c r="L499" s="5"/>
      <c r="M499" s="5"/>
    </row>
    <row r="500" spans="1:13" ht="18.75">
      <c r="A500" s="222"/>
      <c r="B500" s="247" t="s">
        <v>57</v>
      </c>
      <c r="C500" s="247"/>
      <c r="D500" s="247"/>
      <c r="E500" s="247"/>
      <c r="F500" s="247"/>
      <c r="G500" s="247"/>
      <c r="H500" s="247"/>
      <c r="I500" s="183">
        <v>103700</v>
      </c>
      <c r="J500" s="183"/>
      <c r="K500" s="21" t="s">
        <v>300</v>
      </c>
      <c r="L500" s="5"/>
      <c r="M500" s="5"/>
    </row>
    <row r="501" spans="1:13" ht="18.75" hidden="1">
      <c r="A501" s="222"/>
      <c r="B501" s="244"/>
      <c r="C501" s="245"/>
      <c r="D501" s="245"/>
      <c r="E501" s="245"/>
      <c r="F501" s="245"/>
      <c r="G501" s="245"/>
      <c r="H501" s="246"/>
      <c r="I501" s="6"/>
      <c r="J501" s="6"/>
      <c r="K501" s="21" t="s">
        <v>300</v>
      </c>
      <c r="L501" s="5"/>
      <c r="M501" s="5"/>
    </row>
    <row r="502" spans="1:13" ht="18.75">
      <c r="A502" s="222"/>
      <c r="B502" s="247" t="s">
        <v>58</v>
      </c>
      <c r="C502" s="247"/>
      <c r="D502" s="247"/>
      <c r="E502" s="247"/>
      <c r="F502" s="247"/>
      <c r="G502" s="247"/>
      <c r="H502" s="247"/>
      <c r="I502" s="183">
        <v>13500</v>
      </c>
      <c r="J502" s="183"/>
      <c r="K502" s="21" t="s">
        <v>300</v>
      </c>
      <c r="L502" s="5"/>
      <c r="M502" s="5"/>
    </row>
    <row r="503" spans="1:13" ht="18" customHeight="1">
      <c r="A503" s="222"/>
      <c r="B503" s="244" t="s">
        <v>554</v>
      </c>
      <c r="C503" s="245"/>
      <c r="D503" s="245"/>
      <c r="E503" s="245"/>
      <c r="F503" s="245"/>
      <c r="G503" s="245"/>
      <c r="H503" s="246"/>
      <c r="I503" s="6">
        <v>180000</v>
      </c>
      <c r="J503" s="6"/>
      <c r="K503" s="21" t="s">
        <v>300</v>
      </c>
      <c r="L503" s="5"/>
      <c r="M503" s="5"/>
    </row>
    <row r="504" spans="1:13" ht="18.75" hidden="1">
      <c r="A504" s="222"/>
      <c r="B504" s="244"/>
      <c r="C504" s="245"/>
      <c r="D504" s="245"/>
      <c r="E504" s="245"/>
      <c r="F504" s="245"/>
      <c r="G504" s="245"/>
      <c r="H504" s="246"/>
      <c r="I504" s="6"/>
      <c r="J504" s="6"/>
      <c r="K504" s="21" t="s">
        <v>300</v>
      </c>
      <c r="L504" s="5"/>
      <c r="M504" s="5"/>
    </row>
    <row r="505" spans="1:13" ht="18" customHeight="1">
      <c r="A505" s="222"/>
      <c r="B505" s="244" t="s">
        <v>59</v>
      </c>
      <c r="C505" s="245"/>
      <c r="D505" s="245"/>
      <c r="E505" s="245"/>
      <c r="F505" s="245"/>
      <c r="G505" s="245"/>
      <c r="H505" s="246"/>
      <c r="I505" s="6">
        <v>32000</v>
      </c>
      <c r="J505" s="6"/>
      <c r="K505" s="21" t="s">
        <v>300</v>
      </c>
      <c r="L505" s="5"/>
      <c r="M505" s="5"/>
    </row>
    <row r="506" spans="1:13" ht="35.25" customHeight="1">
      <c r="A506" s="222"/>
      <c r="B506" s="244" t="s">
        <v>555</v>
      </c>
      <c r="C506" s="245"/>
      <c r="D506" s="245"/>
      <c r="E506" s="245"/>
      <c r="F506" s="245"/>
      <c r="G506" s="245"/>
      <c r="H506" s="246"/>
      <c r="I506" s="6">
        <v>15000</v>
      </c>
      <c r="J506" s="6"/>
      <c r="K506" s="21" t="s">
        <v>300</v>
      </c>
      <c r="L506" s="5"/>
      <c r="M506" s="5"/>
    </row>
    <row r="507" spans="1:15" s="37" customFormat="1" ht="18.75">
      <c r="A507" s="222"/>
      <c r="B507" s="248" t="s">
        <v>322</v>
      </c>
      <c r="C507" s="249"/>
      <c r="D507" s="249"/>
      <c r="E507" s="249"/>
      <c r="F507" s="249"/>
      <c r="G507" s="249"/>
      <c r="H507" s="250"/>
      <c r="I507" s="101">
        <v>1670000</v>
      </c>
      <c r="J507" s="56"/>
      <c r="K507" s="21"/>
      <c r="L507" s="73"/>
      <c r="M507" s="20"/>
      <c r="N507"/>
      <c r="O507"/>
    </row>
    <row r="508" spans="1:13" ht="32.25" customHeight="1">
      <c r="A508" s="222"/>
      <c r="B508" s="251" t="s">
        <v>581</v>
      </c>
      <c r="C508" s="252"/>
      <c r="D508" s="252"/>
      <c r="E508" s="252"/>
      <c r="F508" s="252"/>
      <c r="G508" s="252"/>
      <c r="H508" s="253"/>
      <c r="I508" s="6">
        <v>449100</v>
      </c>
      <c r="J508" s="6"/>
      <c r="K508" s="16"/>
      <c r="L508" s="5"/>
      <c r="M508" s="5"/>
    </row>
    <row r="509" spans="1:13" ht="18.75">
      <c r="A509" s="222"/>
      <c r="B509" s="238" t="s">
        <v>162</v>
      </c>
      <c r="C509" s="238"/>
      <c r="D509" s="238"/>
      <c r="E509" s="238"/>
      <c r="F509" s="238"/>
      <c r="G509" s="238"/>
      <c r="H509" s="238"/>
      <c r="I509" s="108">
        <v>40000</v>
      </c>
      <c r="J509" s="6"/>
      <c r="K509" s="16"/>
      <c r="L509" s="5"/>
      <c r="M509" s="5"/>
    </row>
    <row r="510" spans="1:13" ht="18.75">
      <c r="A510" s="222"/>
      <c r="B510" s="254" t="s">
        <v>157</v>
      </c>
      <c r="C510" s="254"/>
      <c r="D510" s="254"/>
      <c r="E510" s="254"/>
      <c r="F510" s="254"/>
      <c r="G510" s="254"/>
      <c r="H510" s="254"/>
      <c r="I510" s="242">
        <f>I511+I512</f>
        <v>103860</v>
      </c>
      <c r="J510" s="242"/>
      <c r="K510" s="21"/>
      <c r="L510" s="5"/>
      <c r="M510" s="5"/>
    </row>
    <row r="511" spans="1:13" ht="18.75">
      <c r="A511" s="222"/>
      <c r="B511" s="255" t="s">
        <v>553</v>
      </c>
      <c r="C511" s="255"/>
      <c r="D511" s="255"/>
      <c r="E511" s="255"/>
      <c r="F511" s="255"/>
      <c r="G511" s="255"/>
      <c r="H511" s="255"/>
      <c r="I511" s="256">
        <v>28860</v>
      </c>
      <c r="J511" s="256"/>
      <c r="K511" s="16"/>
      <c r="L511" s="5"/>
      <c r="M511" s="28"/>
    </row>
    <row r="512" spans="1:13" ht="18.75">
      <c r="A512" s="222"/>
      <c r="B512" s="255" t="s">
        <v>566</v>
      </c>
      <c r="C512" s="255"/>
      <c r="D512" s="255"/>
      <c r="E512" s="255"/>
      <c r="F512" s="255"/>
      <c r="G512" s="255"/>
      <c r="H512" s="255"/>
      <c r="I512" s="183">
        <v>75000</v>
      </c>
      <c r="J512" s="183"/>
      <c r="K512" s="21"/>
      <c r="L512" s="5"/>
      <c r="M512" s="5"/>
    </row>
    <row r="513" spans="1:13" ht="18.75">
      <c r="A513" s="222"/>
      <c r="B513" s="255" t="s">
        <v>567</v>
      </c>
      <c r="C513" s="255"/>
      <c r="D513" s="255"/>
      <c r="E513" s="255"/>
      <c r="F513" s="255"/>
      <c r="G513" s="255"/>
      <c r="H513" s="255"/>
      <c r="I513" s="226">
        <v>105000</v>
      </c>
      <c r="J513" s="226"/>
      <c r="K513" s="21"/>
      <c r="L513" s="5"/>
      <c r="M513" s="5"/>
    </row>
    <row r="514" spans="1:13" ht="18.75">
      <c r="A514" s="222"/>
      <c r="B514" s="238" t="s">
        <v>154</v>
      </c>
      <c r="C514" s="238"/>
      <c r="D514" s="238"/>
      <c r="E514" s="238"/>
      <c r="F514" s="238"/>
      <c r="G514" s="238"/>
      <c r="H514" s="238"/>
      <c r="I514" s="226">
        <v>82360</v>
      </c>
      <c r="J514" s="226"/>
      <c r="K514" s="21"/>
      <c r="L514" s="5"/>
      <c r="M514" s="24"/>
    </row>
    <row r="515" spans="1:13" ht="18.75">
      <c r="A515" s="222"/>
      <c r="B515" s="257" t="s">
        <v>155</v>
      </c>
      <c r="C515" s="257"/>
      <c r="D515" s="257"/>
      <c r="E515" s="257"/>
      <c r="F515" s="257"/>
      <c r="G515" s="257"/>
      <c r="H515" s="257"/>
      <c r="I515" s="226">
        <v>90000</v>
      </c>
      <c r="J515" s="226"/>
      <c r="K515" s="21"/>
      <c r="L515" s="5"/>
      <c r="M515" s="24"/>
    </row>
    <row r="516" spans="1:13" ht="18.75">
      <c r="A516" s="222"/>
      <c r="B516" s="238" t="s">
        <v>156</v>
      </c>
      <c r="C516" s="238"/>
      <c r="D516" s="238"/>
      <c r="E516" s="238"/>
      <c r="F516" s="238"/>
      <c r="G516" s="238"/>
      <c r="H516" s="238"/>
      <c r="I516" s="226">
        <v>39500</v>
      </c>
      <c r="J516" s="226"/>
      <c r="K516" s="21"/>
      <c r="L516" s="5"/>
      <c r="M516" s="5"/>
    </row>
    <row r="517" spans="1:13" ht="18.75">
      <c r="A517" s="222"/>
      <c r="B517" s="257" t="s">
        <v>568</v>
      </c>
      <c r="C517" s="257"/>
      <c r="D517" s="257"/>
      <c r="E517" s="257"/>
      <c r="F517" s="257"/>
      <c r="G517" s="257"/>
      <c r="H517" s="257"/>
      <c r="I517" s="226">
        <v>84000</v>
      </c>
      <c r="J517" s="226"/>
      <c r="K517" s="21"/>
      <c r="L517" s="5"/>
      <c r="M517" s="24"/>
    </row>
    <row r="518" spans="1:13" ht="18.75">
      <c r="A518" s="222"/>
      <c r="B518" s="258" t="s">
        <v>569</v>
      </c>
      <c r="C518" s="258"/>
      <c r="D518" s="258"/>
      <c r="E518" s="258"/>
      <c r="F518" s="258"/>
      <c r="G518" s="258"/>
      <c r="H518" s="258"/>
      <c r="I518" s="110">
        <v>30000</v>
      </c>
      <c r="J518" s="111"/>
      <c r="K518" s="79"/>
      <c r="L518" s="5"/>
      <c r="M518" s="24"/>
    </row>
    <row r="519" spans="1:13" ht="18.75">
      <c r="A519" s="222"/>
      <c r="B519" s="238" t="s">
        <v>164</v>
      </c>
      <c r="C519" s="238"/>
      <c r="D519" s="238"/>
      <c r="E519" s="238"/>
      <c r="F519" s="238"/>
      <c r="G519" s="238"/>
      <c r="H519" s="238"/>
      <c r="I519" s="259">
        <f>I521+I522+I523+I524+I525+I526+I527+I528+I529+I530+I531+I532+I533+I534+I535</f>
        <v>393627</v>
      </c>
      <c r="J519" s="260"/>
      <c r="K519" s="263"/>
      <c r="L519" s="5"/>
      <c r="M519" s="24"/>
    </row>
    <row r="520" spans="1:13" ht="18.75" customHeight="1">
      <c r="A520" s="222"/>
      <c r="B520" s="238" t="s">
        <v>189</v>
      </c>
      <c r="C520" s="238"/>
      <c r="D520" s="238"/>
      <c r="E520" s="238"/>
      <c r="F520" s="238"/>
      <c r="G520" s="238"/>
      <c r="H520" s="238"/>
      <c r="I520" s="261"/>
      <c r="J520" s="262"/>
      <c r="K520" s="264"/>
      <c r="L520" s="5"/>
      <c r="M520" s="316"/>
    </row>
    <row r="521" spans="1:13" ht="18.75" customHeight="1">
      <c r="A521" s="222"/>
      <c r="B521" s="228" t="s">
        <v>556</v>
      </c>
      <c r="C521" s="228"/>
      <c r="D521" s="228"/>
      <c r="E521" s="228"/>
      <c r="F521" s="228"/>
      <c r="G521" s="228"/>
      <c r="H521" s="228"/>
      <c r="I521" s="227">
        <v>7200</v>
      </c>
      <c r="J521" s="227"/>
      <c r="K521" s="265"/>
      <c r="L521" s="5"/>
      <c r="M521" s="316"/>
    </row>
    <row r="522" spans="1:15" s="66" customFormat="1" ht="18.75">
      <c r="A522" s="222"/>
      <c r="B522" s="228" t="s">
        <v>557</v>
      </c>
      <c r="C522" s="228"/>
      <c r="D522" s="228"/>
      <c r="E522" s="228"/>
      <c r="F522" s="228"/>
      <c r="G522" s="228"/>
      <c r="H522" s="228"/>
      <c r="I522" s="227">
        <v>38400</v>
      </c>
      <c r="J522" s="227"/>
      <c r="K522" s="16" t="s">
        <v>300</v>
      </c>
      <c r="L522" s="13"/>
      <c r="M522" s="13"/>
      <c r="N522"/>
      <c r="O522"/>
    </row>
    <row r="523" spans="1:15" s="66" customFormat="1" ht="18.75">
      <c r="A523" s="222"/>
      <c r="B523" s="229" t="s">
        <v>558</v>
      </c>
      <c r="C523" s="230"/>
      <c r="D523" s="230"/>
      <c r="E523" s="230"/>
      <c r="F523" s="230"/>
      <c r="G523" s="230"/>
      <c r="H523" s="231"/>
      <c r="I523" s="227">
        <v>5000</v>
      </c>
      <c r="J523" s="227"/>
      <c r="K523" s="16" t="s">
        <v>300</v>
      </c>
      <c r="L523" s="13"/>
      <c r="M523" s="13"/>
      <c r="N523"/>
      <c r="O523"/>
    </row>
    <row r="524" spans="1:15" s="66" customFormat="1" ht="18.75">
      <c r="A524" s="222"/>
      <c r="B524" s="228" t="s">
        <v>559</v>
      </c>
      <c r="C524" s="228"/>
      <c r="D524" s="228"/>
      <c r="E524" s="228"/>
      <c r="F524" s="228"/>
      <c r="G524" s="228"/>
      <c r="H524" s="228"/>
      <c r="I524" s="109">
        <v>13020</v>
      </c>
      <c r="J524" s="109"/>
      <c r="K524" s="16" t="s">
        <v>300</v>
      </c>
      <c r="L524" s="13"/>
      <c r="M524" s="13"/>
      <c r="N524"/>
      <c r="O524"/>
    </row>
    <row r="525" spans="1:15" s="66" customFormat="1" ht="17.25" customHeight="1">
      <c r="A525" s="222"/>
      <c r="B525" s="228" t="s">
        <v>52</v>
      </c>
      <c r="C525" s="228"/>
      <c r="D525" s="228"/>
      <c r="E525" s="228"/>
      <c r="F525" s="228"/>
      <c r="G525" s="228"/>
      <c r="H525" s="228"/>
      <c r="I525" s="227">
        <v>10440</v>
      </c>
      <c r="J525" s="227"/>
      <c r="K525" s="16"/>
      <c r="L525" s="13"/>
      <c r="M525" s="13"/>
      <c r="N525"/>
      <c r="O525"/>
    </row>
    <row r="526" spans="1:15" s="66" customFormat="1" ht="19.5" customHeight="1">
      <c r="A526" s="222"/>
      <c r="B526" s="228" t="s">
        <v>560</v>
      </c>
      <c r="C526" s="228"/>
      <c r="D526" s="228"/>
      <c r="E526" s="228"/>
      <c r="F526" s="228"/>
      <c r="G526" s="228"/>
      <c r="H526" s="228"/>
      <c r="I526" s="227">
        <v>6710</v>
      </c>
      <c r="J526" s="227"/>
      <c r="K526" s="16" t="s">
        <v>300</v>
      </c>
      <c r="L526" s="13"/>
      <c r="M526" s="13"/>
      <c r="N526"/>
      <c r="O526"/>
    </row>
    <row r="527" spans="1:15" s="66" customFormat="1" ht="18.75" customHeight="1">
      <c r="A527" s="222"/>
      <c r="B527" s="228" t="s">
        <v>561</v>
      </c>
      <c r="C527" s="228"/>
      <c r="D527" s="228"/>
      <c r="E527" s="228"/>
      <c r="F527" s="228"/>
      <c r="G527" s="228"/>
      <c r="H527" s="228"/>
      <c r="I527" s="268">
        <v>43792</v>
      </c>
      <c r="J527" s="268"/>
      <c r="K527" s="16" t="s">
        <v>298</v>
      </c>
      <c r="L527" s="13"/>
      <c r="M527" s="13"/>
      <c r="N527"/>
      <c r="O527"/>
    </row>
    <row r="528" spans="1:15" s="66" customFormat="1" ht="20.25" customHeight="1">
      <c r="A528" s="222"/>
      <c r="B528" s="228" t="s">
        <v>323</v>
      </c>
      <c r="C528" s="228"/>
      <c r="D528" s="228"/>
      <c r="E528" s="228"/>
      <c r="F528" s="228"/>
      <c r="G528" s="228"/>
      <c r="H528" s="228"/>
      <c r="I528" s="268">
        <v>26400</v>
      </c>
      <c r="J528" s="268"/>
      <c r="K528" s="16" t="s">
        <v>300</v>
      </c>
      <c r="L528" s="13"/>
      <c r="M528" s="13"/>
      <c r="N528"/>
      <c r="O528"/>
    </row>
    <row r="529" spans="1:15" s="66" customFormat="1" ht="18.75">
      <c r="A529" s="222"/>
      <c r="B529" s="228" t="s">
        <v>562</v>
      </c>
      <c r="C529" s="228"/>
      <c r="D529" s="228"/>
      <c r="E529" s="228"/>
      <c r="F529" s="228"/>
      <c r="G529" s="228"/>
      <c r="H529" s="228"/>
      <c r="I529" s="227">
        <v>82500</v>
      </c>
      <c r="J529" s="227"/>
      <c r="K529" s="16" t="s">
        <v>300</v>
      </c>
      <c r="L529" s="13"/>
      <c r="M529" s="13"/>
      <c r="N529"/>
      <c r="O529"/>
    </row>
    <row r="530" spans="1:15" s="66" customFormat="1" ht="18.75">
      <c r="A530" s="222"/>
      <c r="B530" s="228" t="s">
        <v>324</v>
      </c>
      <c r="C530" s="228"/>
      <c r="D530" s="228"/>
      <c r="E530" s="228"/>
      <c r="F530" s="228"/>
      <c r="G530" s="228"/>
      <c r="H530" s="228"/>
      <c r="I530" s="227">
        <v>6025</v>
      </c>
      <c r="J530" s="227"/>
      <c r="K530" s="16" t="s">
        <v>300</v>
      </c>
      <c r="L530" s="13"/>
      <c r="M530" s="13"/>
      <c r="N530"/>
      <c r="O530"/>
    </row>
    <row r="531" spans="1:15" s="66" customFormat="1" ht="18.75">
      <c r="A531" s="222"/>
      <c r="B531" s="228" t="s">
        <v>325</v>
      </c>
      <c r="C531" s="228"/>
      <c r="D531" s="228"/>
      <c r="E531" s="228"/>
      <c r="F531" s="228"/>
      <c r="G531" s="228"/>
      <c r="H531" s="228"/>
      <c r="I531" s="227">
        <v>76000</v>
      </c>
      <c r="J531" s="227"/>
      <c r="K531" s="16" t="s">
        <v>298</v>
      </c>
      <c r="L531" s="13"/>
      <c r="M531" s="13"/>
      <c r="N531"/>
      <c r="O531"/>
    </row>
    <row r="532" spans="1:15" s="66" customFormat="1" ht="20.25" customHeight="1">
      <c r="A532" s="222"/>
      <c r="B532" s="228" t="s">
        <v>326</v>
      </c>
      <c r="C532" s="228"/>
      <c r="D532" s="228"/>
      <c r="E532" s="228"/>
      <c r="F532" s="228"/>
      <c r="G532" s="228"/>
      <c r="H532" s="228"/>
      <c r="I532" s="227">
        <v>31540</v>
      </c>
      <c r="J532" s="227"/>
      <c r="K532" s="16" t="s">
        <v>300</v>
      </c>
      <c r="L532" s="13"/>
      <c r="M532" s="13"/>
      <c r="N532"/>
      <c r="O532"/>
    </row>
    <row r="533" spans="1:15" s="66" customFormat="1" ht="20.25" customHeight="1">
      <c r="A533" s="222"/>
      <c r="B533" s="228" t="s">
        <v>327</v>
      </c>
      <c r="C533" s="228"/>
      <c r="D533" s="228"/>
      <c r="E533" s="228"/>
      <c r="F533" s="228"/>
      <c r="G533" s="228"/>
      <c r="H533" s="228"/>
      <c r="I533" s="227">
        <v>41700</v>
      </c>
      <c r="J533" s="227"/>
      <c r="K533" s="16" t="s">
        <v>300</v>
      </c>
      <c r="L533" s="13"/>
      <c r="M533" s="13"/>
      <c r="N533"/>
      <c r="O533"/>
    </row>
    <row r="534" spans="1:15" s="66" customFormat="1" ht="20.25" customHeight="1">
      <c r="A534" s="222"/>
      <c r="B534" s="229" t="s">
        <v>563</v>
      </c>
      <c r="C534" s="230"/>
      <c r="D534" s="230"/>
      <c r="E534" s="230"/>
      <c r="F534" s="230"/>
      <c r="G534" s="230"/>
      <c r="H534" s="231"/>
      <c r="I534" s="227">
        <v>1400</v>
      </c>
      <c r="J534" s="227"/>
      <c r="K534" s="16" t="s">
        <v>300</v>
      </c>
      <c r="L534" s="13"/>
      <c r="M534" s="13"/>
      <c r="N534"/>
      <c r="O534"/>
    </row>
    <row r="535" spans="1:15" s="66" customFormat="1" ht="19.5" customHeight="1">
      <c r="A535" s="222"/>
      <c r="B535" s="228" t="s">
        <v>564</v>
      </c>
      <c r="C535" s="228"/>
      <c r="D535" s="228"/>
      <c r="E535" s="228"/>
      <c r="F535" s="228"/>
      <c r="G535" s="228"/>
      <c r="H535" s="228"/>
      <c r="I535" s="109">
        <v>3500</v>
      </c>
      <c r="J535" s="109"/>
      <c r="K535" s="16" t="s">
        <v>300</v>
      </c>
      <c r="L535" s="13"/>
      <c r="M535" s="13"/>
      <c r="N535"/>
      <c r="O535"/>
    </row>
    <row r="536" spans="1:15" s="66" customFormat="1" ht="18.75">
      <c r="A536" s="222"/>
      <c r="B536" s="238" t="s">
        <v>565</v>
      </c>
      <c r="C536" s="238"/>
      <c r="D536" s="238"/>
      <c r="E536" s="238"/>
      <c r="F536" s="238"/>
      <c r="G536" s="238"/>
      <c r="H536" s="238"/>
      <c r="I536" s="226">
        <v>93000</v>
      </c>
      <c r="J536" s="226"/>
      <c r="K536" s="16"/>
      <c r="L536" s="13"/>
      <c r="M536" s="13"/>
      <c r="N536"/>
      <c r="O536"/>
    </row>
    <row r="537" spans="1:13" ht="18.75">
      <c r="A537" s="222"/>
      <c r="B537" s="238" t="s">
        <v>97</v>
      </c>
      <c r="C537" s="238"/>
      <c r="D537" s="238"/>
      <c r="E537" s="238"/>
      <c r="F537" s="238"/>
      <c r="G537" s="238"/>
      <c r="H537" s="238"/>
      <c r="I537" s="226">
        <v>138000</v>
      </c>
      <c r="J537" s="226"/>
      <c r="K537" s="21"/>
      <c r="L537" s="5"/>
      <c r="M537" s="25"/>
    </row>
    <row r="538" spans="1:13" ht="18.75">
      <c r="A538" s="222"/>
      <c r="B538" s="238" t="s">
        <v>98</v>
      </c>
      <c r="C538" s="238"/>
      <c r="D538" s="238"/>
      <c r="E538" s="238"/>
      <c r="F538" s="238"/>
      <c r="G538" s="238"/>
      <c r="H538" s="238"/>
      <c r="I538" s="226">
        <v>69000</v>
      </c>
      <c r="J538" s="226"/>
      <c r="K538" s="21"/>
      <c r="L538" s="5"/>
      <c r="M538" s="25"/>
    </row>
    <row r="539" spans="1:13" ht="18" customHeight="1">
      <c r="A539" s="222"/>
      <c r="B539" s="269" t="s">
        <v>318</v>
      </c>
      <c r="C539" s="270"/>
      <c r="D539" s="270"/>
      <c r="E539" s="270"/>
      <c r="F539" s="270"/>
      <c r="G539" s="270"/>
      <c r="H539" s="181"/>
      <c r="I539" s="226">
        <f>I540+I544+I552</f>
        <v>831404</v>
      </c>
      <c r="J539" s="226"/>
      <c r="K539" s="21"/>
      <c r="L539" s="5"/>
      <c r="M539" s="25"/>
    </row>
    <row r="540" spans="1:13" ht="16.5" customHeight="1">
      <c r="A540" s="222"/>
      <c r="B540" s="271" t="s">
        <v>295</v>
      </c>
      <c r="C540" s="272"/>
      <c r="D540" s="272"/>
      <c r="E540" s="272"/>
      <c r="F540" s="272"/>
      <c r="G540" s="272"/>
      <c r="H540" s="273"/>
      <c r="I540" s="109">
        <f>I541+I542+I543</f>
        <v>0</v>
      </c>
      <c r="J540" s="6"/>
      <c r="K540" s="16"/>
      <c r="L540" s="5"/>
      <c r="M540" s="25"/>
    </row>
    <row r="541" spans="1:13" ht="23.25" customHeight="1">
      <c r="A541" s="222"/>
      <c r="B541" s="274" t="s">
        <v>575</v>
      </c>
      <c r="C541" s="275"/>
      <c r="D541" s="275"/>
      <c r="E541" s="275"/>
      <c r="F541" s="275"/>
      <c r="G541" s="275"/>
      <c r="H541" s="276"/>
      <c r="I541" s="98">
        <v>0</v>
      </c>
      <c r="K541" s="21"/>
      <c r="L541" s="5"/>
      <c r="M541" s="5"/>
    </row>
    <row r="542" spans="1:13" ht="18.75" customHeight="1">
      <c r="A542" s="222"/>
      <c r="B542" s="277" t="s">
        <v>49</v>
      </c>
      <c r="C542" s="278"/>
      <c r="D542" s="278"/>
      <c r="E542" s="278"/>
      <c r="F542" s="278"/>
      <c r="G542" s="278"/>
      <c r="H542" s="279"/>
      <c r="I542" s="109">
        <v>0</v>
      </c>
      <c r="J542" s="6"/>
      <c r="K542" s="21"/>
      <c r="L542" s="5"/>
      <c r="M542" s="25"/>
    </row>
    <row r="543" spans="1:13" ht="18.75">
      <c r="A543" s="222"/>
      <c r="B543" s="280" t="s">
        <v>63</v>
      </c>
      <c r="C543" s="281"/>
      <c r="D543" s="281"/>
      <c r="E543" s="281"/>
      <c r="F543" s="281"/>
      <c r="G543" s="281"/>
      <c r="H543" s="282"/>
      <c r="I543" s="109">
        <v>0</v>
      </c>
      <c r="J543" s="6"/>
      <c r="K543" s="21"/>
      <c r="L543" s="5"/>
      <c r="M543" s="25"/>
    </row>
    <row r="544" spans="1:13" ht="18.75">
      <c r="A544" s="222"/>
      <c r="B544" s="283" t="s">
        <v>296</v>
      </c>
      <c r="C544" s="284"/>
      <c r="D544" s="284"/>
      <c r="E544" s="284"/>
      <c r="F544" s="284"/>
      <c r="G544" s="284"/>
      <c r="H544" s="285"/>
      <c r="I544" s="109">
        <f>I545+I547+I548+I549+I550+I551</f>
        <v>408000</v>
      </c>
      <c r="J544" s="6"/>
      <c r="K544" s="21"/>
      <c r="L544" s="5"/>
      <c r="M544" s="25"/>
    </row>
    <row r="545" spans="1:13" ht="18.75">
      <c r="A545" s="222"/>
      <c r="B545" s="280" t="s">
        <v>646</v>
      </c>
      <c r="C545" s="281"/>
      <c r="D545" s="281"/>
      <c r="E545" s="281"/>
      <c r="F545" s="281"/>
      <c r="G545" s="281"/>
      <c r="H545" s="282"/>
      <c r="I545" s="109">
        <v>0</v>
      </c>
      <c r="J545" s="6"/>
      <c r="K545" s="21"/>
      <c r="L545" s="5"/>
      <c r="M545" s="25"/>
    </row>
    <row r="546" spans="1:13" ht="18.75" hidden="1">
      <c r="A546" s="222"/>
      <c r="B546" s="280"/>
      <c r="C546" s="281"/>
      <c r="D546" s="281"/>
      <c r="E546" s="281"/>
      <c r="F546" s="281"/>
      <c r="G546" s="281"/>
      <c r="H546" s="282"/>
      <c r="I546" s="109"/>
      <c r="J546" s="6"/>
      <c r="K546" s="21"/>
      <c r="L546" s="5"/>
      <c r="M546" s="25"/>
    </row>
    <row r="547" spans="1:13" ht="18.75">
      <c r="A547" s="222"/>
      <c r="B547" s="280" t="s">
        <v>574</v>
      </c>
      <c r="C547" s="281"/>
      <c r="D547" s="281"/>
      <c r="E547" s="281"/>
      <c r="F547" s="281"/>
      <c r="G547" s="281"/>
      <c r="H547" s="282"/>
      <c r="I547" s="109">
        <v>5000</v>
      </c>
      <c r="J547" s="6"/>
      <c r="K547" s="21"/>
      <c r="L547" s="5"/>
      <c r="M547" s="25"/>
    </row>
    <row r="548" spans="1:13" ht="18.75">
      <c r="A548" s="222"/>
      <c r="B548" s="280" t="s">
        <v>48</v>
      </c>
      <c r="C548" s="281"/>
      <c r="D548" s="281"/>
      <c r="E548" s="281"/>
      <c r="F548" s="281"/>
      <c r="G548" s="281"/>
      <c r="H548" s="282"/>
      <c r="I548" s="109">
        <v>3000</v>
      </c>
      <c r="J548" s="6"/>
      <c r="K548" s="21"/>
      <c r="L548" s="5"/>
      <c r="M548" s="25"/>
    </row>
    <row r="549" spans="1:13" ht="48.75" customHeight="1">
      <c r="A549" s="222"/>
      <c r="B549" s="280" t="s">
        <v>572</v>
      </c>
      <c r="C549" s="281"/>
      <c r="D549" s="281"/>
      <c r="E549" s="281"/>
      <c r="F549" s="281"/>
      <c r="G549" s="281"/>
      <c r="H549" s="282"/>
      <c r="I549" s="109">
        <v>400000</v>
      </c>
      <c r="J549" s="6"/>
      <c r="K549" s="21"/>
      <c r="L549" s="5"/>
      <c r="M549" s="25"/>
    </row>
    <row r="550" spans="1:13" ht="30" customHeight="1">
      <c r="A550" s="222"/>
      <c r="B550" s="280" t="s">
        <v>578</v>
      </c>
      <c r="C550" s="281"/>
      <c r="D550" s="281"/>
      <c r="E550" s="281"/>
      <c r="F550" s="281"/>
      <c r="G550" s="281"/>
      <c r="H550" s="282"/>
      <c r="I550" s="109">
        <v>0</v>
      </c>
      <c r="J550" s="6"/>
      <c r="K550" s="21"/>
      <c r="L550" s="5"/>
      <c r="M550" s="25"/>
    </row>
    <row r="551" spans="1:13" ht="18.75" customHeight="1">
      <c r="A551" s="222"/>
      <c r="B551" s="280" t="s">
        <v>573</v>
      </c>
      <c r="C551" s="281"/>
      <c r="D551" s="281"/>
      <c r="E551" s="281"/>
      <c r="F551" s="281"/>
      <c r="G551" s="281"/>
      <c r="H551" s="282"/>
      <c r="I551" s="109">
        <v>0</v>
      </c>
      <c r="J551" s="6"/>
      <c r="K551" s="21"/>
      <c r="L551" s="5"/>
      <c r="M551" s="25"/>
    </row>
    <row r="552" spans="1:13" ht="18.75">
      <c r="A552" s="222"/>
      <c r="B552" s="283" t="s">
        <v>297</v>
      </c>
      <c r="C552" s="284"/>
      <c r="D552" s="284"/>
      <c r="E552" s="284"/>
      <c r="F552" s="284"/>
      <c r="G552" s="284"/>
      <c r="H552" s="285"/>
      <c r="I552" s="109">
        <f>I553+I554+I555+I556</f>
        <v>423404</v>
      </c>
      <c r="J552" s="6"/>
      <c r="K552" s="21"/>
      <c r="L552" s="5"/>
      <c r="M552" s="25"/>
    </row>
    <row r="553" spans="1:13" ht="18.75">
      <c r="A553" s="222"/>
      <c r="B553" s="280" t="s">
        <v>576</v>
      </c>
      <c r="C553" s="281"/>
      <c r="D553" s="281"/>
      <c r="E553" s="281"/>
      <c r="F553" s="281"/>
      <c r="G553" s="281"/>
      <c r="H553" s="282"/>
      <c r="I553" s="109">
        <v>358360</v>
      </c>
      <c r="J553" s="6"/>
      <c r="K553" s="21"/>
      <c r="L553" s="5"/>
      <c r="M553" s="25"/>
    </row>
    <row r="554" spans="1:13" ht="9.75" customHeight="1" hidden="1">
      <c r="A554" s="222"/>
      <c r="B554" s="280"/>
      <c r="C554" s="281"/>
      <c r="D554" s="281"/>
      <c r="E554" s="281"/>
      <c r="F554" s="281"/>
      <c r="G554" s="281"/>
      <c r="H554" s="282"/>
      <c r="I554" s="109"/>
      <c r="J554" s="6"/>
      <c r="K554" s="21"/>
      <c r="L554" s="5"/>
      <c r="M554" s="25"/>
    </row>
    <row r="555" spans="1:13" ht="18.75">
      <c r="A555" s="222"/>
      <c r="B555" s="280" t="s">
        <v>47</v>
      </c>
      <c r="C555" s="281"/>
      <c r="D555" s="281"/>
      <c r="E555" s="281"/>
      <c r="F555" s="281"/>
      <c r="G555" s="281"/>
      <c r="H555" s="282"/>
      <c r="I555" s="109">
        <v>43500</v>
      </c>
      <c r="J555" s="6"/>
      <c r="K555" s="21"/>
      <c r="L555" s="5"/>
      <c r="M555" s="25"/>
    </row>
    <row r="556" spans="1:13" ht="18.75">
      <c r="A556" s="222"/>
      <c r="B556" s="280" t="s">
        <v>577</v>
      </c>
      <c r="C556" s="281"/>
      <c r="D556" s="281"/>
      <c r="E556" s="281"/>
      <c r="F556" s="281"/>
      <c r="G556" s="281"/>
      <c r="H556" s="282"/>
      <c r="I556" s="6">
        <v>21544</v>
      </c>
      <c r="J556" s="6"/>
      <c r="K556" s="21"/>
      <c r="L556" s="5"/>
      <c r="M556" s="25"/>
    </row>
    <row r="557" spans="1:13" ht="18.75" customHeight="1" hidden="1">
      <c r="A557" s="222"/>
      <c r="B557" s="280"/>
      <c r="C557" s="281"/>
      <c r="D557" s="281"/>
      <c r="E557" s="281"/>
      <c r="F557" s="281"/>
      <c r="G557" s="281"/>
      <c r="H557" s="282"/>
      <c r="I557" s="6"/>
      <c r="J557" s="6"/>
      <c r="K557" s="21">
        <f>I557</f>
        <v>0</v>
      </c>
      <c r="L557" s="5"/>
      <c r="M557" s="25"/>
    </row>
    <row r="558" spans="1:13" ht="18.75">
      <c r="A558" s="222"/>
      <c r="B558" s="283" t="s">
        <v>64</v>
      </c>
      <c r="C558" s="284"/>
      <c r="D558" s="284"/>
      <c r="E558" s="284"/>
      <c r="F558" s="284"/>
      <c r="G558" s="284"/>
      <c r="H558" s="285"/>
      <c r="I558" s="108">
        <v>35000</v>
      </c>
      <c r="J558" s="6"/>
      <c r="K558" s="21"/>
      <c r="L558" s="5"/>
      <c r="M558" s="25"/>
    </row>
    <row r="559" spans="1:13" ht="18.75" customHeight="1">
      <c r="A559" s="222"/>
      <c r="B559" s="283" t="s">
        <v>65</v>
      </c>
      <c r="C559" s="281"/>
      <c r="D559" s="281"/>
      <c r="E559" s="281"/>
      <c r="F559" s="281"/>
      <c r="G559" s="281"/>
      <c r="H559" s="282"/>
      <c r="I559" s="76">
        <v>10000</v>
      </c>
      <c r="J559" s="6"/>
      <c r="K559" s="21"/>
      <c r="L559" s="5"/>
      <c r="M559" s="25"/>
    </row>
    <row r="560" spans="1:13" ht="18.75">
      <c r="A560" s="222"/>
      <c r="B560" s="283" t="s">
        <v>66</v>
      </c>
      <c r="C560" s="284"/>
      <c r="D560" s="284"/>
      <c r="E560" s="284"/>
      <c r="F560" s="284"/>
      <c r="G560" s="284"/>
      <c r="H560" s="285"/>
      <c r="I560" s="108">
        <f>I561+I562+I563+I564</f>
        <v>14030</v>
      </c>
      <c r="J560" s="6"/>
      <c r="K560" s="21"/>
      <c r="L560" s="5"/>
      <c r="M560" s="25"/>
    </row>
    <row r="561" spans="1:13" ht="18.75">
      <c r="A561" s="222"/>
      <c r="B561" s="280" t="s">
        <v>51</v>
      </c>
      <c r="C561" s="281"/>
      <c r="D561" s="281"/>
      <c r="E561" s="281"/>
      <c r="F561" s="281"/>
      <c r="G561" s="281"/>
      <c r="H561" s="282"/>
      <c r="I561" s="109">
        <v>1530</v>
      </c>
      <c r="J561" s="6"/>
      <c r="K561" s="21"/>
      <c r="L561" s="5"/>
      <c r="M561" s="25"/>
    </row>
    <row r="562" spans="1:13" ht="18.75" customHeight="1">
      <c r="A562" s="222"/>
      <c r="B562" s="280" t="s">
        <v>580</v>
      </c>
      <c r="C562" s="281"/>
      <c r="D562" s="281"/>
      <c r="E562" s="281"/>
      <c r="F562" s="281"/>
      <c r="G562" s="281"/>
      <c r="H562" s="282"/>
      <c r="I562" s="109">
        <v>12500</v>
      </c>
      <c r="J562" s="6"/>
      <c r="K562" s="21"/>
      <c r="L562" s="5"/>
      <c r="M562" s="25"/>
    </row>
    <row r="563" spans="1:13" ht="18.75">
      <c r="A563" s="222"/>
      <c r="B563" s="280" t="s">
        <v>0</v>
      </c>
      <c r="C563" s="281"/>
      <c r="D563" s="281"/>
      <c r="E563" s="281"/>
      <c r="F563" s="281"/>
      <c r="G563" s="281"/>
      <c r="H563" s="282"/>
      <c r="I563" s="109">
        <v>0</v>
      </c>
      <c r="J563" s="6"/>
      <c r="K563" s="21"/>
      <c r="L563" s="5"/>
      <c r="M563" s="25"/>
    </row>
    <row r="564" spans="1:13" ht="18.75">
      <c r="A564" s="222"/>
      <c r="B564" s="280" t="s">
        <v>96</v>
      </c>
      <c r="C564" s="281"/>
      <c r="D564" s="281"/>
      <c r="E564" s="281"/>
      <c r="F564" s="281"/>
      <c r="G564" s="281"/>
      <c r="H564" s="282"/>
      <c r="I564" s="109">
        <v>0</v>
      </c>
      <c r="J564" s="6"/>
      <c r="K564" s="21"/>
      <c r="L564" s="5"/>
      <c r="M564" s="25"/>
    </row>
    <row r="565" spans="1:13" ht="17.25" customHeight="1">
      <c r="A565" s="222"/>
      <c r="B565" s="283" t="s">
        <v>579</v>
      </c>
      <c r="C565" s="284"/>
      <c r="D565" s="284"/>
      <c r="E565" s="284"/>
      <c r="F565" s="284"/>
      <c r="G565" s="284"/>
      <c r="H565" s="285"/>
      <c r="I565" s="76">
        <v>15000</v>
      </c>
      <c r="J565" s="6"/>
      <c r="K565" s="21"/>
      <c r="L565" s="5"/>
      <c r="M565" s="25"/>
    </row>
    <row r="566" spans="1:13" ht="15" customHeight="1">
      <c r="A566" s="222"/>
      <c r="B566" s="283" t="s">
        <v>67</v>
      </c>
      <c r="C566" s="284"/>
      <c r="D566" s="284"/>
      <c r="E566" s="284"/>
      <c r="F566" s="284"/>
      <c r="G566" s="284"/>
      <c r="H566" s="285"/>
      <c r="I566" s="76">
        <v>7500</v>
      </c>
      <c r="J566" s="6"/>
      <c r="K566" s="21"/>
      <c r="L566" s="5"/>
      <c r="M566" s="25"/>
    </row>
    <row r="567" spans="1:13" ht="15" customHeight="1">
      <c r="A567" s="222"/>
      <c r="B567" s="283" t="s">
        <v>68</v>
      </c>
      <c r="C567" s="284"/>
      <c r="D567" s="284"/>
      <c r="E567" s="284"/>
      <c r="F567" s="284"/>
      <c r="G567" s="284"/>
      <c r="H567" s="285"/>
      <c r="I567" s="76">
        <v>25000</v>
      </c>
      <c r="J567" s="6"/>
      <c r="K567" s="21"/>
      <c r="L567" s="5"/>
      <c r="M567" s="25"/>
    </row>
    <row r="568" spans="1:13" ht="18.75" customHeight="1">
      <c r="A568" s="222"/>
      <c r="B568" s="286" t="s">
        <v>153</v>
      </c>
      <c r="C568" s="286"/>
      <c r="D568" s="286"/>
      <c r="E568" s="286"/>
      <c r="F568" s="286"/>
      <c r="G568" s="286"/>
      <c r="H568" s="286"/>
      <c r="I568" s="6">
        <f>I567+I566+I565+I560+I559+I558+I539+I538+I537+I536+I519+I518+I517+I516+I515+I514+I513+I510+I509+I496+I493+I492+I491+I487+I471</f>
        <v>6458281</v>
      </c>
      <c r="J568" s="6"/>
      <c r="K568" s="21">
        <f>I567+I566+I565+I560+I559+I558+I539+I538+I537+I536+I519+I518+I517+I516+I515+I514+I513+I510+I509+I496+I493+I492+I491+I487+I471</f>
        <v>6458281</v>
      </c>
      <c r="L568" s="5"/>
      <c r="M568" s="25"/>
    </row>
    <row r="569" spans="1:15" ht="18.75" customHeight="1">
      <c r="A569" s="23">
        <v>2250</v>
      </c>
      <c r="B569" s="287" t="s">
        <v>2</v>
      </c>
      <c r="C569" s="287"/>
      <c r="D569" s="287"/>
      <c r="E569" s="287"/>
      <c r="F569" s="287"/>
      <c r="G569" s="287"/>
      <c r="H569" s="287"/>
      <c r="I569" s="6">
        <v>165000</v>
      </c>
      <c r="J569" s="6"/>
      <c r="K569" s="21"/>
      <c r="L569" s="5"/>
      <c r="M569" s="25"/>
      <c r="O569" s="2"/>
    </row>
    <row r="570" spans="1:13" ht="18.75">
      <c r="A570" s="74">
        <v>2270</v>
      </c>
      <c r="B570" s="254" t="s">
        <v>3</v>
      </c>
      <c r="C570" s="254"/>
      <c r="D570" s="254"/>
      <c r="E570" s="254"/>
      <c r="F570" s="254"/>
      <c r="G570" s="254"/>
      <c r="H570" s="254"/>
      <c r="I570" s="288">
        <f>I571+I586+I591+I594+I595</f>
        <v>17176727.490000002</v>
      </c>
      <c r="J570" s="288"/>
      <c r="K570" s="21">
        <f>I570</f>
        <v>17176727.490000002</v>
      </c>
      <c r="L570" s="5"/>
      <c r="M570" s="25"/>
    </row>
    <row r="571" spans="1:15" ht="33" customHeight="1">
      <c r="A571" s="289">
        <v>2271</v>
      </c>
      <c r="B571" s="254" t="s">
        <v>4</v>
      </c>
      <c r="C571" s="254"/>
      <c r="D571" s="254"/>
      <c r="E571" s="254"/>
      <c r="F571" s="254"/>
      <c r="G571" s="254"/>
      <c r="H571" s="254"/>
      <c r="I571" s="317">
        <f>I572+I573+I574+I575+I576+I577+I578+I579+I580+I581+I582+I583+I584</f>
        <v>6027823.2299999995</v>
      </c>
      <c r="J571" s="316"/>
      <c r="K571" s="70"/>
      <c r="L571" s="5"/>
      <c r="M571" s="30"/>
      <c r="N571">
        <v>1306.6</v>
      </c>
      <c r="O571">
        <v>1340</v>
      </c>
    </row>
    <row r="572" spans="1:13" ht="18.75" customHeight="1">
      <c r="A572" s="290"/>
      <c r="B572" s="255" t="s">
        <v>582</v>
      </c>
      <c r="C572" s="255"/>
      <c r="D572" s="255"/>
      <c r="E572" s="255"/>
      <c r="F572" s="255"/>
      <c r="G572" s="255"/>
      <c r="H572" s="255"/>
      <c r="I572" s="293">
        <v>563132.32</v>
      </c>
      <c r="J572" s="293"/>
      <c r="K572" s="16"/>
      <c r="L572" s="5"/>
      <c r="M572" s="5"/>
    </row>
    <row r="573" spans="1:13" ht="18.75">
      <c r="A573" s="290"/>
      <c r="B573" s="255" t="s">
        <v>583</v>
      </c>
      <c r="C573" s="255"/>
      <c r="D573" s="255"/>
      <c r="E573" s="255"/>
      <c r="F573" s="255"/>
      <c r="G573" s="255"/>
      <c r="H573" s="255"/>
      <c r="I573" s="294">
        <v>688116.8</v>
      </c>
      <c r="J573" s="294"/>
      <c r="K573" s="16"/>
      <c r="L573" s="5"/>
      <c r="M573" s="5"/>
    </row>
    <row r="574" spans="1:13" ht="18.75">
      <c r="A574" s="290"/>
      <c r="B574" s="255" t="s">
        <v>584</v>
      </c>
      <c r="C574" s="255"/>
      <c r="D574" s="255"/>
      <c r="E574" s="255"/>
      <c r="F574" s="255"/>
      <c r="G574" s="255"/>
      <c r="H574" s="255"/>
      <c r="I574" s="294">
        <v>464829.92</v>
      </c>
      <c r="J574" s="294"/>
      <c r="K574" s="16"/>
      <c r="L574" s="5"/>
      <c r="M574" s="5"/>
    </row>
    <row r="575" spans="1:13" ht="18.75">
      <c r="A575" s="290"/>
      <c r="B575" s="255" t="s">
        <v>585</v>
      </c>
      <c r="C575" s="255"/>
      <c r="D575" s="255"/>
      <c r="E575" s="255"/>
      <c r="F575" s="255"/>
      <c r="G575" s="255"/>
      <c r="H575" s="255"/>
      <c r="I575" s="294">
        <v>542067.52</v>
      </c>
      <c r="J575" s="294"/>
      <c r="K575" s="16"/>
      <c r="L575" s="5"/>
      <c r="M575" s="5"/>
    </row>
    <row r="576" spans="1:15" ht="18.75">
      <c r="A576" s="290"/>
      <c r="B576" s="295" t="s">
        <v>586</v>
      </c>
      <c r="C576" s="296"/>
      <c r="D576" s="296"/>
      <c r="E576" s="296"/>
      <c r="F576" s="296"/>
      <c r="G576" s="296"/>
      <c r="H576" s="297"/>
      <c r="I576" s="298">
        <v>353677.54</v>
      </c>
      <c r="J576" s="298"/>
      <c r="K576" s="16"/>
      <c r="L576" s="5"/>
      <c r="M576" s="5"/>
      <c r="O576">
        <v>339598.8</v>
      </c>
    </row>
    <row r="577" spans="1:13" ht="18.75">
      <c r="A577" s="290"/>
      <c r="B577" s="255" t="s">
        <v>587</v>
      </c>
      <c r="C577" s="255"/>
      <c r="D577" s="255"/>
      <c r="E577" s="255"/>
      <c r="F577" s="255"/>
      <c r="G577" s="255"/>
      <c r="H577" s="255"/>
      <c r="I577" s="294">
        <v>433934.38</v>
      </c>
      <c r="J577" s="294"/>
      <c r="K577" s="16"/>
      <c r="L577" s="5"/>
      <c r="M577" s="5"/>
    </row>
    <row r="578" spans="1:13" ht="18.75">
      <c r="A578" s="290"/>
      <c r="B578" s="232" t="s">
        <v>588</v>
      </c>
      <c r="C578" s="233"/>
      <c r="D578" s="233"/>
      <c r="E578" s="233"/>
      <c r="F578" s="233"/>
      <c r="G578" s="233"/>
      <c r="H578" s="234"/>
      <c r="I578" s="75">
        <v>598240.32</v>
      </c>
      <c r="J578" s="75"/>
      <c r="K578" s="16"/>
      <c r="L578" s="5"/>
      <c r="M578" s="5"/>
    </row>
    <row r="579" spans="1:13" ht="18.75">
      <c r="A579" s="290"/>
      <c r="B579" s="255" t="s">
        <v>589</v>
      </c>
      <c r="C579" s="255"/>
      <c r="D579" s="255"/>
      <c r="E579" s="255"/>
      <c r="F579" s="255"/>
      <c r="G579" s="255"/>
      <c r="H579" s="255"/>
      <c r="I579" s="75">
        <v>570153.94</v>
      </c>
      <c r="J579" s="75"/>
      <c r="K579" s="16"/>
      <c r="L579" s="5"/>
      <c r="M579" s="5"/>
    </row>
    <row r="580" spans="1:13" ht="18.75">
      <c r="A580" s="290"/>
      <c r="B580" s="232" t="s">
        <v>590</v>
      </c>
      <c r="C580" s="233"/>
      <c r="D580" s="233"/>
      <c r="E580" s="233"/>
      <c r="F580" s="233"/>
      <c r="G580" s="233"/>
      <c r="H580" s="234"/>
      <c r="I580" s="75">
        <v>599644.64</v>
      </c>
      <c r="J580" s="75"/>
      <c r="K580" s="16"/>
      <c r="L580" s="5"/>
      <c r="M580" s="5"/>
    </row>
    <row r="581" spans="1:13" ht="18.75" hidden="1">
      <c r="A581" s="290"/>
      <c r="B581" s="232"/>
      <c r="C581" s="233"/>
      <c r="D581" s="233"/>
      <c r="E581" s="233"/>
      <c r="F581" s="233"/>
      <c r="G581" s="233"/>
      <c r="H581" s="234"/>
      <c r="I581" s="75"/>
      <c r="J581" s="75"/>
      <c r="K581" s="16"/>
      <c r="L581" s="5"/>
      <c r="M581" s="5"/>
    </row>
    <row r="582" spans="1:13" ht="18.75">
      <c r="A582" s="290"/>
      <c r="B582" s="255" t="s">
        <v>591</v>
      </c>
      <c r="C582" s="255"/>
      <c r="D582" s="255"/>
      <c r="E582" s="255"/>
      <c r="F582" s="255"/>
      <c r="G582" s="255"/>
      <c r="H582" s="255"/>
      <c r="I582" s="294">
        <v>249258.01</v>
      </c>
      <c r="J582" s="294"/>
      <c r="K582" s="16"/>
      <c r="L582" s="5"/>
      <c r="M582" s="5"/>
    </row>
    <row r="583" spans="1:13" ht="18.75" hidden="1">
      <c r="A583" s="290"/>
      <c r="B583" s="255"/>
      <c r="C583" s="255"/>
      <c r="D583" s="255"/>
      <c r="E583" s="255"/>
      <c r="F583" s="255"/>
      <c r="G583" s="255"/>
      <c r="H583" s="255"/>
      <c r="I583" s="294"/>
      <c r="J583" s="294"/>
      <c r="K583" s="16"/>
      <c r="L583" s="5"/>
      <c r="M583" s="5"/>
    </row>
    <row r="584" spans="1:13" ht="19.5" customHeight="1">
      <c r="A584" s="290"/>
      <c r="B584" s="232" t="s">
        <v>592</v>
      </c>
      <c r="C584" s="233"/>
      <c r="D584" s="233"/>
      <c r="E584" s="233"/>
      <c r="F584" s="233"/>
      <c r="G584" s="233"/>
      <c r="H584" s="234"/>
      <c r="I584" s="294">
        <v>964767.84</v>
      </c>
      <c r="J584" s="294"/>
      <c r="K584" s="16"/>
      <c r="L584" s="5"/>
      <c r="M584" s="5"/>
    </row>
    <row r="585" spans="1:13" ht="18.75">
      <c r="A585" s="291"/>
      <c r="B585" s="286" t="s">
        <v>190</v>
      </c>
      <c r="C585" s="286"/>
      <c r="D585" s="286"/>
      <c r="E585" s="286"/>
      <c r="F585" s="286"/>
      <c r="G585" s="286"/>
      <c r="H585" s="286"/>
      <c r="I585" s="299">
        <f>SUM(I572:J584)</f>
        <v>6027823.2299999995</v>
      </c>
      <c r="J585" s="299"/>
      <c r="K585" s="16">
        <f>I585</f>
        <v>6027823.2299999995</v>
      </c>
      <c r="L585" s="5"/>
      <c r="M585" s="5"/>
    </row>
    <row r="586" spans="1:13" ht="18.75">
      <c r="A586" s="29">
        <v>2272</v>
      </c>
      <c r="B586" s="254" t="s">
        <v>5</v>
      </c>
      <c r="C586" s="254"/>
      <c r="D586" s="254"/>
      <c r="E586" s="254"/>
      <c r="F586" s="254"/>
      <c r="G586" s="254"/>
      <c r="H586" s="254"/>
      <c r="I586" s="299">
        <f>I587+I588</f>
        <v>219221.4</v>
      </c>
      <c r="J586" s="299"/>
      <c r="K586" s="103" t="s">
        <v>606</v>
      </c>
      <c r="L586" s="5"/>
      <c r="M586" s="5"/>
    </row>
    <row r="587" spans="1:13" ht="18.75">
      <c r="A587" s="26"/>
      <c r="B587" s="232" t="s">
        <v>635</v>
      </c>
      <c r="C587" s="233"/>
      <c r="D587" s="233"/>
      <c r="E587" s="233"/>
      <c r="F587" s="233"/>
      <c r="G587" s="233"/>
      <c r="H587" s="234"/>
      <c r="I587" s="294">
        <v>164480</v>
      </c>
      <c r="J587" s="294"/>
      <c r="K587" s="16"/>
      <c r="L587" s="5"/>
      <c r="M587" s="5"/>
    </row>
    <row r="588" spans="1:15" ht="18.75">
      <c r="A588" s="26"/>
      <c r="B588" s="232" t="s">
        <v>594</v>
      </c>
      <c r="C588" s="233"/>
      <c r="D588" s="233"/>
      <c r="E588" s="233"/>
      <c r="F588" s="233"/>
      <c r="G588" s="233"/>
      <c r="H588" s="234"/>
      <c r="I588" s="75">
        <v>54741.4</v>
      </c>
      <c r="J588" s="75"/>
      <c r="K588" s="16"/>
      <c r="L588" s="5"/>
      <c r="M588" s="5"/>
      <c r="O588">
        <v>6</v>
      </c>
    </row>
    <row r="589" spans="1:13" ht="18.75">
      <c r="A589" s="29"/>
      <c r="B589" s="286" t="s">
        <v>190</v>
      </c>
      <c r="C589" s="286"/>
      <c r="D589" s="286"/>
      <c r="E589" s="286"/>
      <c r="F589" s="286"/>
      <c r="G589" s="286"/>
      <c r="H589" s="286"/>
      <c r="I589" s="299">
        <f>SUM(I587:J588)</f>
        <v>219221.4</v>
      </c>
      <c r="J589" s="299"/>
      <c r="K589" s="31"/>
      <c r="L589" s="5"/>
      <c r="M589" s="31"/>
    </row>
    <row r="590" spans="1:13" ht="18.75" customHeight="1">
      <c r="A590" s="29">
        <v>2273</v>
      </c>
      <c r="B590" s="254" t="s">
        <v>6</v>
      </c>
      <c r="C590" s="254"/>
      <c r="D590" s="254"/>
      <c r="E590" s="254"/>
      <c r="F590" s="254"/>
      <c r="G590" s="254"/>
      <c r="H590" s="254"/>
      <c r="I590" s="299"/>
      <c r="J590" s="299"/>
      <c r="K590" s="16"/>
      <c r="L590" s="5"/>
      <c r="M590" s="5"/>
    </row>
    <row r="591" spans="1:13" ht="37.5" customHeight="1">
      <c r="A591" s="26"/>
      <c r="B591" s="255" t="s">
        <v>636</v>
      </c>
      <c r="C591" s="255"/>
      <c r="D591" s="255"/>
      <c r="E591" s="255"/>
      <c r="F591" s="255"/>
      <c r="G591" s="255"/>
      <c r="H591" s="255"/>
      <c r="I591" s="299">
        <v>1962905.86</v>
      </c>
      <c r="J591" s="299"/>
      <c r="K591" s="16">
        <f>I591</f>
        <v>1962905.86</v>
      </c>
      <c r="L591" s="5"/>
      <c r="M591" s="5"/>
    </row>
    <row r="592" spans="1:13" ht="0.75" customHeight="1">
      <c r="A592" s="26"/>
      <c r="B592" s="302"/>
      <c r="C592" s="303"/>
      <c r="D592" s="303"/>
      <c r="E592" s="303"/>
      <c r="F592" s="303"/>
      <c r="G592" s="303"/>
      <c r="H592" s="304"/>
      <c r="I592" s="94"/>
      <c r="J592" s="94"/>
      <c r="K592" s="16"/>
      <c r="L592" s="5"/>
      <c r="M592" s="5"/>
    </row>
    <row r="593" spans="1:13" ht="18.75" customHeight="1">
      <c r="A593" s="29">
        <v>2274</v>
      </c>
      <c r="B593" s="254" t="s">
        <v>7</v>
      </c>
      <c r="C593" s="254"/>
      <c r="D593" s="254"/>
      <c r="E593" s="254"/>
      <c r="F593" s="254"/>
      <c r="G593" s="254"/>
      <c r="H593" s="254"/>
      <c r="I593" s="67"/>
      <c r="J593" s="33"/>
      <c r="K593" s="16"/>
      <c r="L593" s="5"/>
      <c r="M593" s="5"/>
    </row>
    <row r="594" spans="1:13" ht="18.75">
      <c r="A594" s="29"/>
      <c r="B594" s="255" t="s">
        <v>637</v>
      </c>
      <c r="C594" s="255"/>
      <c r="D594" s="255"/>
      <c r="E594" s="255"/>
      <c r="F594" s="255"/>
      <c r="G594" s="255"/>
      <c r="H594" s="255"/>
      <c r="I594" s="310">
        <v>7507086</v>
      </c>
      <c r="J594" s="310"/>
      <c r="K594" s="31">
        <f>I594</f>
        <v>7507086</v>
      </c>
      <c r="L594" s="5"/>
      <c r="M594" s="32"/>
    </row>
    <row r="595" spans="1:13" ht="18.75">
      <c r="A595" s="311">
        <v>2275</v>
      </c>
      <c r="B595" s="254" t="s">
        <v>8</v>
      </c>
      <c r="C595" s="254"/>
      <c r="D595" s="254"/>
      <c r="E595" s="254"/>
      <c r="F595" s="254"/>
      <c r="G595" s="254"/>
      <c r="H595" s="254"/>
      <c r="I595" s="299">
        <f>I596+I597+I598+I599</f>
        <v>1459691</v>
      </c>
      <c r="J595" s="299"/>
      <c r="K595" s="16">
        <f>I595</f>
        <v>1459691</v>
      </c>
      <c r="L595" s="5"/>
      <c r="M595" s="5"/>
    </row>
    <row r="596" spans="1:13" ht="18.75">
      <c r="A596" s="312"/>
      <c r="B596" s="255" t="s">
        <v>638</v>
      </c>
      <c r="C596" s="255"/>
      <c r="D596" s="255"/>
      <c r="E596" s="255"/>
      <c r="F596" s="255"/>
      <c r="G596" s="255"/>
      <c r="H596" s="255"/>
      <c r="I596" s="299">
        <v>1388660</v>
      </c>
      <c r="J596" s="299"/>
      <c r="K596" s="31"/>
      <c r="L596" s="5"/>
      <c r="M596" s="32"/>
    </row>
    <row r="597" spans="1:13" ht="18.75">
      <c r="A597" s="312"/>
      <c r="B597" s="255" t="s">
        <v>639</v>
      </c>
      <c r="C597" s="255"/>
      <c r="D597" s="255"/>
      <c r="E597" s="255"/>
      <c r="F597" s="255"/>
      <c r="G597" s="255"/>
      <c r="H597" s="255"/>
      <c r="I597" s="300">
        <v>31392</v>
      </c>
      <c r="J597" s="300"/>
      <c r="K597" s="16"/>
      <c r="L597" s="5"/>
      <c r="M597" s="5"/>
    </row>
    <row r="598" spans="1:13" ht="21" customHeight="1">
      <c r="A598" s="312"/>
      <c r="B598" s="179" t="s">
        <v>599</v>
      </c>
      <c r="C598" s="301"/>
      <c r="D598" s="301"/>
      <c r="E598" s="301"/>
      <c r="F598" s="301"/>
      <c r="G598" s="301"/>
      <c r="H598" s="180"/>
      <c r="I598" s="56">
        <v>14892</v>
      </c>
      <c r="J598" s="59"/>
      <c r="K598" s="21"/>
      <c r="L598" s="5"/>
      <c r="M598" s="5"/>
    </row>
    <row r="599" spans="1:13" ht="21" customHeight="1">
      <c r="A599" s="313"/>
      <c r="B599" s="179" t="s">
        <v>600</v>
      </c>
      <c r="C599" s="301"/>
      <c r="D599" s="301"/>
      <c r="E599" s="301"/>
      <c r="F599" s="301"/>
      <c r="G599" s="301"/>
      <c r="H599" s="180"/>
      <c r="I599" s="56">
        <v>24747</v>
      </c>
      <c r="J599" s="59"/>
      <c r="K599" s="21"/>
      <c r="L599" s="5"/>
      <c r="M599" s="5"/>
    </row>
    <row r="600" spans="1:13" ht="19.5" thickBot="1">
      <c r="A600" s="71">
        <v>2800</v>
      </c>
      <c r="B600" s="305" t="s">
        <v>69</v>
      </c>
      <c r="C600" s="305"/>
      <c r="D600" s="305"/>
      <c r="E600" s="305"/>
      <c r="F600" s="305"/>
      <c r="G600" s="305"/>
      <c r="H600" s="305"/>
      <c r="I600" s="299">
        <v>205000</v>
      </c>
      <c r="J600" s="299"/>
      <c r="K600" s="16">
        <f>I600</f>
        <v>205000</v>
      </c>
      <c r="L600" s="5"/>
      <c r="M600" s="5"/>
    </row>
    <row r="601" spans="1:13" ht="13.5" customHeight="1" hidden="1">
      <c r="A601" s="90"/>
      <c r="B601" s="306"/>
      <c r="C601" s="306"/>
      <c r="D601" s="306"/>
      <c r="E601" s="306"/>
      <c r="F601" s="306"/>
      <c r="G601" s="306"/>
      <c r="H601" s="306"/>
      <c r="I601" s="89"/>
      <c r="J601" s="27"/>
      <c r="K601" s="88"/>
      <c r="L601" s="5"/>
      <c r="M601" s="30"/>
    </row>
    <row r="602" spans="1:15" ht="18" customHeight="1" thickBot="1">
      <c r="A602" s="307" t="s">
        <v>648</v>
      </c>
      <c r="B602" s="308"/>
      <c r="C602" s="308"/>
      <c r="D602" s="308"/>
      <c r="E602" s="308"/>
      <c r="F602" s="308"/>
      <c r="G602" s="308"/>
      <c r="H602" s="308"/>
      <c r="I602" s="309"/>
      <c r="J602" s="85"/>
      <c r="K602" s="86">
        <f>I600+I570+I569+I568+K38+K36+K10+K464</f>
        <v>72157987.77</v>
      </c>
      <c r="O602" s="92"/>
    </row>
    <row r="603" spans="1:11" ht="30" customHeight="1">
      <c r="A603" s="68" t="s">
        <v>163</v>
      </c>
      <c r="I603" s="68"/>
      <c r="J603" s="68"/>
      <c r="K603" s="68"/>
    </row>
    <row r="604" spans="11:14" ht="12.75">
      <c r="K604" s="38">
        <v>43961907</v>
      </c>
      <c r="N604" t="s">
        <v>652</v>
      </c>
    </row>
    <row r="605" spans="11:15" ht="12.75">
      <c r="K605" s="38">
        <v>28196080</v>
      </c>
      <c r="N605" t="s">
        <v>653</v>
      </c>
      <c r="O605" s="37">
        <v>72157987</v>
      </c>
    </row>
    <row r="606" ht="12.75">
      <c r="K606" s="38" t="s">
        <v>654</v>
      </c>
    </row>
    <row r="607" spans="11:14" ht="12.75">
      <c r="K607" s="38">
        <v>9201359</v>
      </c>
      <c r="N607" t="s">
        <v>650</v>
      </c>
    </row>
    <row r="609" spans="11:14" ht="12.75">
      <c r="K609" s="38">
        <v>17176127</v>
      </c>
      <c r="N609" t="s">
        <v>651</v>
      </c>
    </row>
  </sheetData>
  <sheetProtection/>
  <mergeCells count="1394">
    <mergeCell ref="B599:H599"/>
    <mergeCell ref="B600:H600"/>
    <mergeCell ref="I600:J600"/>
    <mergeCell ref="B601:H601"/>
    <mergeCell ref="A602:I602"/>
    <mergeCell ref="B594:H594"/>
    <mergeCell ref="I594:J594"/>
    <mergeCell ref="A595:A599"/>
    <mergeCell ref="B595:H595"/>
    <mergeCell ref="I595:J595"/>
    <mergeCell ref="B596:H596"/>
    <mergeCell ref="I596:J596"/>
    <mergeCell ref="B597:H597"/>
    <mergeCell ref="I597:J597"/>
    <mergeCell ref="B598:H598"/>
    <mergeCell ref="B590:H590"/>
    <mergeCell ref="I590:J590"/>
    <mergeCell ref="B591:H591"/>
    <mergeCell ref="I591:J591"/>
    <mergeCell ref="B592:H592"/>
    <mergeCell ref="B593:H593"/>
    <mergeCell ref="B586:H586"/>
    <mergeCell ref="I586:J586"/>
    <mergeCell ref="B587:H587"/>
    <mergeCell ref="I587:J587"/>
    <mergeCell ref="B588:H588"/>
    <mergeCell ref="B589:H589"/>
    <mergeCell ref="I589:J589"/>
    <mergeCell ref="B583:H583"/>
    <mergeCell ref="I583:J583"/>
    <mergeCell ref="B584:H584"/>
    <mergeCell ref="I584:J584"/>
    <mergeCell ref="B585:H585"/>
    <mergeCell ref="I585:J585"/>
    <mergeCell ref="B578:H578"/>
    <mergeCell ref="B579:H579"/>
    <mergeCell ref="B580:H580"/>
    <mergeCell ref="B581:H581"/>
    <mergeCell ref="B582:H582"/>
    <mergeCell ref="I582:J582"/>
    <mergeCell ref="I574:J574"/>
    <mergeCell ref="B575:H575"/>
    <mergeCell ref="I575:J575"/>
    <mergeCell ref="B576:H576"/>
    <mergeCell ref="I576:J576"/>
    <mergeCell ref="B577:H577"/>
    <mergeCell ref="I577:J577"/>
    <mergeCell ref="B570:H570"/>
    <mergeCell ref="I570:J570"/>
    <mergeCell ref="A571:A585"/>
    <mergeCell ref="B571:H571"/>
    <mergeCell ref="I571:J571"/>
    <mergeCell ref="B572:H572"/>
    <mergeCell ref="I572:J572"/>
    <mergeCell ref="B573:H573"/>
    <mergeCell ref="I573:J573"/>
    <mergeCell ref="B574:H574"/>
    <mergeCell ref="B564:H564"/>
    <mergeCell ref="B565:H565"/>
    <mergeCell ref="B566:H566"/>
    <mergeCell ref="B567:H567"/>
    <mergeCell ref="B568:H568"/>
    <mergeCell ref="B569:H569"/>
    <mergeCell ref="B558:H558"/>
    <mergeCell ref="B559:H559"/>
    <mergeCell ref="B560:H560"/>
    <mergeCell ref="B561:H561"/>
    <mergeCell ref="B562:H562"/>
    <mergeCell ref="B563:H563"/>
    <mergeCell ref="B552:H552"/>
    <mergeCell ref="B553:H553"/>
    <mergeCell ref="B554:H554"/>
    <mergeCell ref="B555:H555"/>
    <mergeCell ref="B556:H556"/>
    <mergeCell ref="B557:H557"/>
    <mergeCell ref="B546:H546"/>
    <mergeCell ref="B547:H547"/>
    <mergeCell ref="B548:H548"/>
    <mergeCell ref="B549:H549"/>
    <mergeCell ref="B550:H550"/>
    <mergeCell ref="B551:H551"/>
    <mergeCell ref="B540:H540"/>
    <mergeCell ref="B541:H541"/>
    <mergeCell ref="B542:H542"/>
    <mergeCell ref="B543:H543"/>
    <mergeCell ref="B544:H544"/>
    <mergeCell ref="B545:H545"/>
    <mergeCell ref="B537:H537"/>
    <mergeCell ref="I537:J537"/>
    <mergeCell ref="B538:H538"/>
    <mergeCell ref="I538:J538"/>
    <mergeCell ref="B539:H539"/>
    <mergeCell ref="I539:J539"/>
    <mergeCell ref="B533:H533"/>
    <mergeCell ref="I533:J533"/>
    <mergeCell ref="B534:H534"/>
    <mergeCell ref="I534:J534"/>
    <mergeCell ref="B535:H535"/>
    <mergeCell ref="B536:H536"/>
    <mergeCell ref="I536:J536"/>
    <mergeCell ref="B530:H530"/>
    <mergeCell ref="I530:J530"/>
    <mergeCell ref="B531:H531"/>
    <mergeCell ref="I531:J531"/>
    <mergeCell ref="B532:H532"/>
    <mergeCell ref="I532:J532"/>
    <mergeCell ref="B527:H527"/>
    <mergeCell ref="I527:J527"/>
    <mergeCell ref="B528:H528"/>
    <mergeCell ref="I528:J528"/>
    <mergeCell ref="B529:H529"/>
    <mergeCell ref="I529:J529"/>
    <mergeCell ref="B523:H523"/>
    <mergeCell ref="I523:J523"/>
    <mergeCell ref="B524:H524"/>
    <mergeCell ref="B525:H525"/>
    <mergeCell ref="I525:J525"/>
    <mergeCell ref="B526:H526"/>
    <mergeCell ref="I526:J526"/>
    <mergeCell ref="K519:K521"/>
    <mergeCell ref="B520:H520"/>
    <mergeCell ref="M520:M521"/>
    <mergeCell ref="B521:H521"/>
    <mergeCell ref="I521:J521"/>
    <mergeCell ref="B522:H522"/>
    <mergeCell ref="I522:J522"/>
    <mergeCell ref="B516:H516"/>
    <mergeCell ref="I516:J516"/>
    <mergeCell ref="B517:H517"/>
    <mergeCell ref="I517:J517"/>
    <mergeCell ref="B518:H518"/>
    <mergeCell ref="B519:H519"/>
    <mergeCell ref="I519:J520"/>
    <mergeCell ref="B513:H513"/>
    <mergeCell ref="I513:J513"/>
    <mergeCell ref="B514:H514"/>
    <mergeCell ref="I514:J514"/>
    <mergeCell ref="B515:H515"/>
    <mergeCell ref="I515:J515"/>
    <mergeCell ref="B509:H509"/>
    <mergeCell ref="B510:H510"/>
    <mergeCell ref="I510:J510"/>
    <mergeCell ref="B511:H511"/>
    <mergeCell ref="I511:J511"/>
    <mergeCell ref="B512:H512"/>
    <mergeCell ref="I512:J512"/>
    <mergeCell ref="B503:H503"/>
    <mergeCell ref="B504:H504"/>
    <mergeCell ref="B505:H505"/>
    <mergeCell ref="B506:H506"/>
    <mergeCell ref="B507:H507"/>
    <mergeCell ref="B508:H508"/>
    <mergeCell ref="B499:H499"/>
    <mergeCell ref="I499:J499"/>
    <mergeCell ref="B500:H500"/>
    <mergeCell ref="I500:J500"/>
    <mergeCell ref="B501:H501"/>
    <mergeCell ref="B502:H502"/>
    <mergeCell ref="I502:J502"/>
    <mergeCell ref="B495:H495"/>
    <mergeCell ref="I495:J495"/>
    <mergeCell ref="B496:H496"/>
    <mergeCell ref="B497:H497"/>
    <mergeCell ref="I497:J497"/>
    <mergeCell ref="B498:H498"/>
    <mergeCell ref="B492:H492"/>
    <mergeCell ref="I492:J492"/>
    <mergeCell ref="B493:H493"/>
    <mergeCell ref="I493:J493"/>
    <mergeCell ref="B494:H494"/>
    <mergeCell ref="I494:J494"/>
    <mergeCell ref="B488:H488"/>
    <mergeCell ref="I488:J488"/>
    <mergeCell ref="B489:H489"/>
    <mergeCell ref="B490:H490"/>
    <mergeCell ref="B491:H491"/>
    <mergeCell ref="I491:J491"/>
    <mergeCell ref="B484:H484"/>
    <mergeCell ref="I484:J484"/>
    <mergeCell ref="B485:H485"/>
    <mergeCell ref="B486:H486"/>
    <mergeCell ref="I486:J486"/>
    <mergeCell ref="B487:H487"/>
    <mergeCell ref="B481:H481"/>
    <mergeCell ref="I481:J481"/>
    <mergeCell ref="B482:H482"/>
    <mergeCell ref="I482:J482"/>
    <mergeCell ref="B483:H483"/>
    <mergeCell ref="I483:J483"/>
    <mergeCell ref="B478:H478"/>
    <mergeCell ref="I478:J478"/>
    <mergeCell ref="B479:H479"/>
    <mergeCell ref="I479:J479"/>
    <mergeCell ref="B480:H480"/>
    <mergeCell ref="I480:J480"/>
    <mergeCell ref="B475:H475"/>
    <mergeCell ref="I475:J475"/>
    <mergeCell ref="B476:H476"/>
    <mergeCell ref="I476:J476"/>
    <mergeCell ref="B477:H477"/>
    <mergeCell ref="I477:J477"/>
    <mergeCell ref="B472:H472"/>
    <mergeCell ref="I472:J472"/>
    <mergeCell ref="B473:H473"/>
    <mergeCell ref="I473:J473"/>
    <mergeCell ref="B474:H474"/>
    <mergeCell ref="I474:J474"/>
    <mergeCell ref="I467:J467"/>
    <mergeCell ref="B468:H468"/>
    <mergeCell ref="I468:J468"/>
    <mergeCell ref="B469:H469"/>
    <mergeCell ref="I469:J469"/>
    <mergeCell ref="A470:A568"/>
    <mergeCell ref="B470:H470"/>
    <mergeCell ref="I470:J470"/>
    <mergeCell ref="B471:H471"/>
    <mergeCell ref="I471:J471"/>
    <mergeCell ref="B461:H461"/>
    <mergeCell ref="B462:H462"/>
    <mergeCell ref="B463:H463"/>
    <mergeCell ref="B464:J464"/>
    <mergeCell ref="A465:A469"/>
    <mergeCell ref="B465:H465"/>
    <mergeCell ref="I465:J465"/>
    <mergeCell ref="B466:H466"/>
    <mergeCell ref="I466:J466"/>
    <mergeCell ref="B467:H467"/>
    <mergeCell ref="I455:J455"/>
    <mergeCell ref="B456:H456"/>
    <mergeCell ref="B457:H457"/>
    <mergeCell ref="B458:H458"/>
    <mergeCell ref="B459:H459"/>
    <mergeCell ref="B460:H460"/>
    <mergeCell ref="B450:H450"/>
    <mergeCell ref="B451:H451"/>
    <mergeCell ref="B452:H452"/>
    <mergeCell ref="B453:H453"/>
    <mergeCell ref="B454:H454"/>
    <mergeCell ref="B455:H455"/>
    <mergeCell ref="B444:H444"/>
    <mergeCell ref="B445:H445"/>
    <mergeCell ref="B446:H446"/>
    <mergeCell ref="B447:H447"/>
    <mergeCell ref="B448:H448"/>
    <mergeCell ref="B449:H449"/>
    <mergeCell ref="B438:H438"/>
    <mergeCell ref="B439:H439"/>
    <mergeCell ref="B440:H440"/>
    <mergeCell ref="B441:H441"/>
    <mergeCell ref="B442:H442"/>
    <mergeCell ref="B443:H443"/>
    <mergeCell ref="B433:H433"/>
    <mergeCell ref="I433:J433"/>
    <mergeCell ref="B434:H434"/>
    <mergeCell ref="B435:H435"/>
    <mergeCell ref="B436:H436"/>
    <mergeCell ref="B437:H437"/>
    <mergeCell ref="B430:H430"/>
    <mergeCell ref="I430:J430"/>
    <mergeCell ref="B431:H431"/>
    <mergeCell ref="I431:J431"/>
    <mergeCell ref="B432:H432"/>
    <mergeCell ref="I432:J432"/>
    <mergeCell ref="B427:H427"/>
    <mergeCell ref="I427:J427"/>
    <mergeCell ref="B428:H428"/>
    <mergeCell ref="I428:J428"/>
    <mergeCell ref="B429:H429"/>
    <mergeCell ref="I429:J429"/>
    <mergeCell ref="B424:G424"/>
    <mergeCell ref="H424:J424"/>
    <mergeCell ref="B425:H425"/>
    <mergeCell ref="I425:J425"/>
    <mergeCell ref="B426:H426"/>
    <mergeCell ref="I426:J426"/>
    <mergeCell ref="B422:C422"/>
    <mergeCell ref="D422:E422"/>
    <mergeCell ref="H422:J422"/>
    <mergeCell ref="B423:C423"/>
    <mergeCell ref="D423:E423"/>
    <mergeCell ref="H423:J423"/>
    <mergeCell ref="B420:C420"/>
    <mergeCell ref="D420:E420"/>
    <mergeCell ref="H420:J420"/>
    <mergeCell ref="B421:C421"/>
    <mergeCell ref="D421:E421"/>
    <mergeCell ref="H421:J421"/>
    <mergeCell ref="B418:C418"/>
    <mergeCell ref="D418:E418"/>
    <mergeCell ref="H418:J418"/>
    <mergeCell ref="B419:C419"/>
    <mergeCell ref="D419:E419"/>
    <mergeCell ref="H419:J419"/>
    <mergeCell ref="B416:C416"/>
    <mergeCell ref="D416:E416"/>
    <mergeCell ref="H416:J416"/>
    <mergeCell ref="B417:C417"/>
    <mergeCell ref="D417:E417"/>
    <mergeCell ref="H417:J417"/>
    <mergeCell ref="B414:C414"/>
    <mergeCell ref="D414:E414"/>
    <mergeCell ref="H414:J414"/>
    <mergeCell ref="B415:C415"/>
    <mergeCell ref="D415:E415"/>
    <mergeCell ref="H415:J415"/>
    <mergeCell ref="B412:C412"/>
    <mergeCell ref="D412:E412"/>
    <mergeCell ref="H412:J412"/>
    <mergeCell ref="B413:C413"/>
    <mergeCell ref="D413:E413"/>
    <mergeCell ref="H413:J413"/>
    <mergeCell ref="B410:C410"/>
    <mergeCell ref="D410:E410"/>
    <mergeCell ref="H410:J410"/>
    <mergeCell ref="B411:C411"/>
    <mergeCell ref="D411:E411"/>
    <mergeCell ref="H411:J411"/>
    <mergeCell ref="B408:C408"/>
    <mergeCell ref="D408:E408"/>
    <mergeCell ref="H408:J408"/>
    <mergeCell ref="B409:C409"/>
    <mergeCell ref="D409:E409"/>
    <mergeCell ref="H409:J409"/>
    <mergeCell ref="B406:C406"/>
    <mergeCell ref="D406:E406"/>
    <mergeCell ref="H406:J406"/>
    <mergeCell ref="B407:C407"/>
    <mergeCell ref="D407:E407"/>
    <mergeCell ref="H407:J407"/>
    <mergeCell ref="B404:C404"/>
    <mergeCell ref="D404:E404"/>
    <mergeCell ref="H404:J404"/>
    <mergeCell ref="B405:C405"/>
    <mergeCell ref="D405:E405"/>
    <mergeCell ref="H405:J405"/>
    <mergeCell ref="B402:C402"/>
    <mergeCell ref="D402:E402"/>
    <mergeCell ref="H402:J402"/>
    <mergeCell ref="B403:C403"/>
    <mergeCell ref="D403:E403"/>
    <mergeCell ref="H403:J403"/>
    <mergeCell ref="B400:C400"/>
    <mergeCell ref="D400:E400"/>
    <mergeCell ref="H400:J400"/>
    <mergeCell ref="B401:C401"/>
    <mergeCell ref="D401:E401"/>
    <mergeCell ref="H401:J401"/>
    <mergeCell ref="B398:C398"/>
    <mergeCell ref="D398:E398"/>
    <mergeCell ref="H398:I398"/>
    <mergeCell ref="B399:C399"/>
    <mergeCell ref="D399:E399"/>
    <mergeCell ref="H399:J399"/>
    <mergeCell ref="B396:C396"/>
    <mergeCell ref="D396:E396"/>
    <mergeCell ref="H396:J396"/>
    <mergeCell ref="B397:C397"/>
    <mergeCell ref="D397:E397"/>
    <mergeCell ref="H397:J397"/>
    <mergeCell ref="B394:C394"/>
    <mergeCell ref="D394:E394"/>
    <mergeCell ref="H394:J394"/>
    <mergeCell ref="B395:C395"/>
    <mergeCell ref="D395:E395"/>
    <mergeCell ref="H395:J395"/>
    <mergeCell ref="B392:C392"/>
    <mergeCell ref="D392:E392"/>
    <mergeCell ref="H392:J392"/>
    <mergeCell ref="B393:C393"/>
    <mergeCell ref="D393:E393"/>
    <mergeCell ref="H393:J393"/>
    <mergeCell ref="B390:C390"/>
    <mergeCell ref="D390:E390"/>
    <mergeCell ref="H390:J390"/>
    <mergeCell ref="B391:C391"/>
    <mergeCell ref="D391:E391"/>
    <mergeCell ref="H391:J391"/>
    <mergeCell ref="B388:C388"/>
    <mergeCell ref="D388:E388"/>
    <mergeCell ref="H388:J388"/>
    <mergeCell ref="B389:C389"/>
    <mergeCell ref="D389:E389"/>
    <mergeCell ref="H389:J389"/>
    <mergeCell ref="B386:C386"/>
    <mergeCell ref="D386:E386"/>
    <mergeCell ref="H386:J386"/>
    <mergeCell ref="B387:C387"/>
    <mergeCell ref="D387:E387"/>
    <mergeCell ref="H387:J387"/>
    <mergeCell ref="B384:C384"/>
    <mergeCell ref="D384:E384"/>
    <mergeCell ref="H384:J384"/>
    <mergeCell ref="B385:C385"/>
    <mergeCell ref="D385:E385"/>
    <mergeCell ref="H385:J385"/>
    <mergeCell ref="B382:C382"/>
    <mergeCell ref="D382:E382"/>
    <mergeCell ref="H382:J382"/>
    <mergeCell ref="B383:C383"/>
    <mergeCell ref="D383:E383"/>
    <mergeCell ref="H383:J383"/>
    <mergeCell ref="B380:C380"/>
    <mergeCell ref="D380:E380"/>
    <mergeCell ref="H380:J380"/>
    <mergeCell ref="B381:C381"/>
    <mergeCell ref="D381:E381"/>
    <mergeCell ref="H381:J381"/>
    <mergeCell ref="B378:C378"/>
    <mergeCell ref="D378:E378"/>
    <mergeCell ref="H378:J378"/>
    <mergeCell ref="B379:C379"/>
    <mergeCell ref="D379:E379"/>
    <mergeCell ref="H379:J379"/>
    <mergeCell ref="B376:C376"/>
    <mergeCell ref="D376:E376"/>
    <mergeCell ref="H376:J376"/>
    <mergeCell ref="B377:C377"/>
    <mergeCell ref="D377:E377"/>
    <mergeCell ref="H377:J377"/>
    <mergeCell ref="B374:C374"/>
    <mergeCell ref="D374:E374"/>
    <mergeCell ref="H374:J374"/>
    <mergeCell ref="B375:C375"/>
    <mergeCell ref="D375:E375"/>
    <mergeCell ref="H375:J375"/>
    <mergeCell ref="B372:C372"/>
    <mergeCell ref="D372:E372"/>
    <mergeCell ref="H372:J372"/>
    <mergeCell ref="B373:C373"/>
    <mergeCell ref="D373:E373"/>
    <mergeCell ref="H373:J373"/>
    <mergeCell ref="B369:J369"/>
    <mergeCell ref="B370:C370"/>
    <mergeCell ref="D370:E370"/>
    <mergeCell ref="H370:J370"/>
    <mergeCell ref="B371:C371"/>
    <mergeCell ref="D371:E371"/>
    <mergeCell ref="H371:J371"/>
    <mergeCell ref="B366:H366"/>
    <mergeCell ref="I366:J366"/>
    <mergeCell ref="B367:H367"/>
    <mergeCell ref="I367:J367"/>
    <mergeCell ref="B368:H368"/>
    <mergeCell ref="I368:J368"/>
    <mergeCell ref="B363:H363"/>
    <mergeCell ref="I363:J363"/>
    <mergeCell ref="B364:H364"/>
    <mergeCell ref="I364:J364"/>
    <mergeCell ref="B365:H365"/>
    <mergeCell ref="I365:J365"/>
    <mergeCell ref="B357:I357"/>
    <mergeCell ref="B358:H358"/>
    <mergeCell ref="B359:H359"/>
    <mergeCell ref="B360:H360"/>
    <mergeCell ref="I360:J360"/>
    <mergeCell ref="B361:H362"/>
    <mergeCell ref="I361:J362"/>
    <mergeCell ref="B353:F353"/>
    <mergeCell ref="I353:J353"/>
    <mergeCell ref="B354:F354"/>
    <mergeCell ref="B355:F355"/>
    <mergeCell ref="I355:J355"/>
    <mergeCell ref="B356:H356"/>
    <mergeCell ref="I356:J356"/>
    <mergeCell ref="B348:J348"/>
    <mergeCell ref="B349:I349"/>
    <mergeCell ref="B350:I350"/>
    <mergeCell ref="B351:F351"/>
    <mergeCell ref="I351:J351"/>
    <mergeCell ref="B352:F352"/>
    <mergeCell ref="I352:J352"/>
    <mergeCell ref="B344:F344"/>
    <mergeCell ref="I344:J344"/>
    <mergeCell ref="B345:F345"/>
    <mergeCell ref="I345:J345"/>
    <mergeCell ref="B346:F346"/>
    <mergeCell ref="B347:H347"/>
    <mergeCell ref="I347:J347"/>
    <mergeCell ref="B341:F341"/>
    <mergeCell ref="I341:J341"/>
    <mergeCell ref="B342:F342"/>
    <mergeCell ref="I342:J342"/>
    <mergeCell ref="B343:F343"/>
    <mergeCell ref="I343:J343"/>
    <mergeCell ref="B338:F338"/>
    <mergeCell ref="I338:J338"/>
    <mergeCell ref="B339:F339"/>
    <mergeCell ref="I339:J339"/>
    <mergeCell ref="B340:F340"/>
    <mergeCell ref="I340:J340"/>
    <mergeCell ref="B335:F335"/>
    <mergeCell ref="I335:J335"/>
    <mergeCell ref="B336:F336"/>
    <mergeCell ref="I336:J336"/>
    <mergeCell ref="B337:F337"/>
    <mergeCell ref="I337:J337"/>
    <mergeCell ref="B332:F332"/>
    <mergeCell ref="I332:J332"/>
    <mergeCell ref="B333:F333"/>
    <mergeCell ref="I333:J333"/>
    <mergeCell ref="B334:F334"/>
    <mergeCell ref="I334:J334"/>
    <mergeCell ref="B328:J328"/>
    <mergeCell ref="B329:F329"/>
    <mergeCell ref="I329:J329"/>
    <mergeCell ref="B330:F330"/>
    <mergeCell ref="I330:J330"/>
    <mergeCell ref="B331:F331"/>
    <mergeCell ref="I331:J331"/>
    <mergeCell ref="B324:H324"/>
    <mergeCell ref="I324:J324"/>
    <mergeCell ref="B325:H325"/>
    <mergeCell ref="B326:H326"/>
    <mergeCell ref="I326:J326"/>
    <mergeCell ref="B327:H327"/>
    <mergeCell ref="I327:J327"/>
    <mergeCell ref="B321:C321"/>
    <mergeCell ref="D321:E321"/>
    <mergeCell ref="H321:J321"/>
    <mergeCell ref="B322:J322"/>
    <mergeCell ref="B323:H323"/>
    <mergeCell ref="I323:J323"/>
    <mergeCell ref="B319:C319"/>
    <mergeCell ref="D319:E319"/>
    <mergeCell ref="H319:J319"/>
    <mergeCell ref="B320:C320"/>
    <mergeCell ref="D320:E320"/>
    <mergeCell ref="H320:J320"/>
    <mergeCell ref="B317:C317"/>
    <mergeCell ref="D317:E317"/>
    <mergeCell ref="H317:J317"/>
    <mergeCell ref="B318:C318"/>
    <mergeCell ref="D318:E318"/>
    <mergeCell ref="H318:J318"/>
    <mergeCell ref="B315:C315"/>
    <mergeCell ref="D315:E315"/>
    <mergeCell ref="H315:J315"/>
    <mergeCell ref="B316:C316"/>
    <mergeCell ref="D316:E316"/>
    <mergeCell ref="H316:J316"/>
    <mergeCell ref="B313:C313"/>
    <mergeCell ref="D313:E313"/>
    <mergeCell ref="H313:J313"/>
    <mergeCell ref="B314:C314"/>
    <mergeCell ref="D314:E314"/>
    <mergeCell ref="H314:J314"/>
    <mergeCell ref="B311:C311"/>
    <mergeCell ref="D311:E311"/>
    <mergeCell ref="H311:J311"/>
    <mergeCell ref="B312:C312"/>
    <mergeCell ref="D312:E312"/>
    <mergeCell ref="H312:J312"/>
    <mergeCell ref="B309:C309"/>
    <mergeCell ref="D309:E309"/>
    <mergeCell ref="H309:I309"/>
    <mergeCell ref="B310:C310"/>
    <mergeCell ref="D310:E310"/>
    <mergeCell ref="H310:J310"/>
    <mergeCell ref="B307:C307"/>
    <mergeCell ref="D307:E307"/>
    <mergeCell ref="H307:J307"/>
    <mergeCell ref="B308:C308"/>
    <mergeCell ref="D308:E308"/>
    <mergeCell ref="H308:I308"/>
    <mergeCell ref="B305:C305"/>
    <mergeCell ref="D305:E305"/>
    <mergeCell ref="H305:J305"/>
    <mergeCell ref="B306:C306"/>
    <mergeCell ref="D306:E306"/>
    <mergeCell ref="H306:J306"/>
    <mergeCell ref="B303:C303"/>
    <mergeCell ref="D303:E303"/>
    <mergeCell ref="H303:J303"/>
    <mergeCell ref="B304:C304"/>
    <mergeCell ref="D304:E304"/>
    <mergeCell ref="H304:J304"/>
    <mergeCell ref="B301:C301"/>
    <mergeCell ref="D301:E301"/>
    <mergeCell ref="H301:J301"/>
    <mergeCell ref="B302:C302"/>
    <mergeCell ref="D302:E302"/>
    <mergeCell ref="H302:J302"/>
    <mergeCell ref="B299:C299"/>
    <mergeCell ref="D299:E299"/>
    <mergeCell ref="H299:J299"/>
    <mergeCell ref="B300:C300"/>
    <mergeCell ref="D300:E300"/>
    <mergeCell ref="H300:J300"/>
    <mergeCell ref="B297:C297"/>
    <mergeCell ref="D297:E297"/>
    <mergeCell ref="H297:J297"/>
    <mergeCell ref="B298:C298"/>
    <mergeCell ref="D298:E298"/>
    <mergeCell ref="H298:I298"/>
    <mergeCell ref="B295:C295"/>
    <mergeCell ref="D295:E295"/>
    <mergeCell ref="H295:J295"/>
    <mergeCell ref="B296:C296"/>
    <mergeCell ref="D296:E296"/>
    <mergeCell ref="H296:J296"/>
    <mergeCell ref="B292:J292"/>
    <mergeCell ref="B293:C293"/>
    <mergeCell ref="D293:E293"/>
    <mergeCell ref="H293:J293"/>
    <mergeCell ref="B294:C294"/>
    <mergeCell ref="D294:E294"/>
    <mergeCell ref="H294:J294"/>
    <mergeCell ref="B290:C290"/>
    <mergeCell ref="D290:E290"/>
    <mergeCell ref="H290:J290"/>
    <mergeCell ref="B291:C291"/>
    <mergeCell ref="D291:E291"/>
    <mergeCell ref="H291:J291"/>
    <mergeCell ref="B288:C288"/>
    <mergeCell ref="D288:E288"/>
    <mergeCell ref="H288:J288"/>
    <mergeCell ref="B289:C289"/>
    <mergeCell ref="D289:E289"/>
    <mergeCell ref="H289:J289"/>
    <mergeCell ref="B286:C286"/>
    <mergeCell ref="D286:E286"/>
    <mergeCell ref="H286:J286"/>
    <mergeCell ref="B287:C287"/>
    <mergeCell ref="D287:E287"/>
    <mergeCell ref="H287:J287"/>
    <mergeCell ref="B284:C284"/>
    <mergeCell ref="D284:E284"/>
    <mergeCell ref="H284:I284"/>
    <mergeCell ref="B285:C285"/>
    <mergeCell ref="D285:E285"/>
    <mergeCell ref="H285:I285"/>
    <mergeCell ref="B282:C282"/>
    <mergeCell ref="D282:E282"/>
    <mergeCell ref="H282:J282"/>
    <mergeCell ref="B283:C283"/>
    <mergeCell ref="D283:E283"/>
    <mergeCell ref="H283:J283"/>
    <mergeCell ref="B280:C280"/>
    <mergeCell ref="D280:E280"/>
    <mergeCell ref="H280:J280"/>
    <mergeCell ref="B281:C281"/>
    <mergeCell ref="D281:E281"/>
    <mergeCell ref="H281:J281"/>
    <mergeCell ref="B278:C278"/>
    <mergeCell ref="D278:E278"/>
    <mergeCell ref="H278:I278"/>
    <mergeCell ref="B279:C279"/>
    <mergeCell ref="D279:E279"/>
    <mergeCell ref="H279:J279"/>
    <mergeCell ref="B276:C276"/>
    <mergeCell ref="D276:E276"/>
    <mergeCell ref="H276:J276"/>
    <mergeCell ref="B277:C277"/>
    <mergeCell ref="D277:E277"/>
    <mergeCell ref="H277:J277"/>
    <mergeCell ref="B273:J273"/>
    <mergeCell ref="B274:C274"/>
    <mergeCell ref="D274:E274"/>
    <mergeCell ref="H274:J274"/>
    <mergeCell ref="B275:C275"/>
    <mergeCell ref="D275:E275"/>
    <mergeCell ref="H275:J275"/>
    <mergeCell ref="B271:C271"/>
    <mergeCell ref="D271:E271"/>
    <mergeCell ref="H271:J271"/>
    <mergeCell ref="B272:C272"/>
    <mergeCell ref="D272:E272"/>
    <mergeCell ref="H272:J272"/>
    <mergeCell ref="B269:C269"/>
    <mergeCell ref="D269:E269"/>
    <mergeCell ref="H269:J269"/>
    <mergeCell ref="B270:C270"/>
    <mergeCell ref="D270:E270"/>
    <mergeCell ref="H270:J270"/>
    <mergeCell ref="B267:C267"/>
    <mergeCell ref="D267:E267"/>
    <mergeCell ref="H267:J267"/>
    <mergeCell ref="B268:C268"/>
    <mergeCell ref="D268:E268"/>
    <mergeCell ref="H268:J268"/>
    <mergeCell ref="B265:C265"/>
    <mergeCell ref="D265:E265"/>
    <mergeCell ref="H265:J265"/>
    <mergeCell ref="B266:C266"/>
    <mergeCell ref="D266:E266"/>
    <mergeCell ref="H266:J266"/>
    <mergeCell ref="B263:C263"/>
    <mergeCell ref="D263:E263"/>
    <mergeCell ref="H263:J263"/>
    <mergeCell ref="B264:C264"/>
    <mergeCell ref="D264:E264"/>
    <mergeCell ref="H264:J264"/>
    <mergeCell ref="B261:C261"/>
    <mergeCell ref="D261:E261"/>
    <mergeCell ref="H261:J261"/>
    <mergeCell ref="B262:C262"/>
    <mergeCell ref="D262:E262"/>
    <mergeCell ref="H262:J262"/>
    <mergeCell ref="B259:C259"/>
    <mergeCell ref="D259:E259"/>
    <mergeCell ref="H259:J259"/>
    <mergeCell ref="B260:C260"/>
    <mergeCell ref="D260:E260"/>
    <mergeCell ref="H260:J260"/>
    <mergeCell ref="B257:C257"/>
    <mergeCell ref="D257:E257"/>
    <mergeCell ref="H257:J257"/>
    <mergeCell ref="B258:C258"/>
    <mergeCell ref="D258:E258"/>
    <mergeCell ref="H258:J258"/>
    <mergeCell ref="B255:C255"/>
    <mergeCell ref="D255:E255"/>
    <mergeCell ref="H255:J255"/>
    <mergeCell ref="B256:C256"/>
    <mergeCell ref="D256:E256"/>
    <mergeCell ref="H256:J256"/>
    <mergeCell ref="B253:C253"/>
    <mergeCell ref="D253:E253"/>
    <mergeCell ref="H253:J253"/>
    <mergeCell ref="B254:C254"/>
    <mergeCell ref="D254:E254"/>
    <mergeCell ref="H254:J254"/>
    <mergeCell ref="B251:C251"/>
    <mergeCell ref="D251:E251"/>
    <mergeCell ref="H251:J251"/>
    <mergeCell ref="B252:C252"/>
    <mergeCell ref="D252:E252"/>
    <mergeCell ref="H252:J252"/>
    <mergeCell ref="B249:C249"/>
    <mergeCell ref="D249:E249"/>
    <mergeCell ref="H249:J249"/>
    <mergeCell ref="B250:C250"/>
    <mergeCell ref="D250:E250"/>
    <mergeCell ref="H250:J250"/>
    <mergeCell ref="B247:C247"/>
    <mergeCell ref="D247:E247"/>
    <mergeCell ref="H247:J247"/>
    <mergeCell ref="B248:C248"/>
    <mergeCell ref="D248:E248"/>
    <mergeCell ref="H248:J248"/>
    <mergeCell ref="B244:C244"/>
    <mergeCell ref="D244:E244"/>
    <mergeCell ref="H244:J244"/>
    <mergeCell ref="B245:J245"/>
    <mergeCell ref="B246:C246"/>
    <mergeCell ref="D246:E246"/>
    <mergeCell ref="H246:J246"/>
    <mergeCell ref="B242:C242"/>
    <mergeCell ref="D242:E242"/>
    <mergeCell ref="H242:J242"/>
    <mergeCell ref="B243:C243"/>
    <mergeCell ref="D243:E243"/>
    <mergeCell ref="H243:J243"/>
    <mergeCell ref="B240:C240"/>
    <mergeCell ref="D240:E240"/>
    <mergeCell ref="H240:J240"/>
    <mergeCell ref="B241:C241"/>
    <mergeCell ref="D241:E241"/>
    <mergeCell ref="H241:J241"/>
    <mergeCell ref="B238:C238"/>
    <mergeCell ref="D238:E238"/>
    <mergeCell ref="H238:J238"/>
    <mergeCell ref="B239:C239"/>
    <mergeCell ref="D239:E239"/>
    <mergeCell ref="H239:J239"/>
    <mergeCell ref="B236:C236"/>
    <mergeCell ref="D236:E236"/>
    <mergeCell ref="H236:J236"/>
    <mergeCell ref="B237:C237"/>
    <mergeCell ref="D237:E237"/>
    <mergeCell ref="H237:J237"/>
    <mergeCell ref="B234:C234"/>
    <mergeCell ref="D234:E234"/>
    <mergeCell ref="H234:J234"/>
    <mergeCell ref="B235:C235"/>
    <mergeCell ref="D235:E235"/>
    <mergeCell ref="H235:J235"/>
    <mergeCell ref="B232:C232"/>
    <mergeCell ref="D232:E232"/>
    <mergeCell ref="H232:J232"/>
    <mergeCell ref="B233:C233"/>
    <mergeCell ref="D233:E233"/>
    <mergeCell ref="H233:J233"/>
    <mergeCell ref="B230:C230"/>
    <mergeCell ref="D230:E230"/>
    <mergeCell ref="H230:J230"/>
    <mergeCell ref="B231:C231"/>
    <mergeCell ref="D231:E231"/>
    <mergeCell ref="H231:J231"/>
    <mergeCell ref="B228:C228"/>
    <mergeCell ref="D228:E228"/>
    <mergeCell ref="H228:J228"/>
    <mergeCell ref="B229:C229"/>
    <mergeCell ref="D229:E229"/>
    <mergeCell ref="H229:J229"/>
    <mergeCell ref="B226:C226"/>
    <mergeCell ref="D226:E226"/>
    <mergeCell ref="H226:J226"/>
    <mergeCell ref="B227:C227"/>
    <mergeCell ref="D227:E227"/>
    <mergeCell ref="H227:J227"/>
    <mergeCell ref="B224:C224"/>
    <mergeCell ref="D224:E224"/>
    <mergeCell ref="H224:J224"/>
    <mergeCell ref="B225:C225"/>
    <mergeCell ref="D225:E225"/>
    <mergeCell ref="H225:J225"/>
    <mergeCell ref="B222:C222"/>
    <mergeCell ref="D222:E222"/>
    <mergeCell ref="H222:J222"/>
    <mergeCell ref="B223:C223"/>
    <mergeCell ref="D223:E223"/>
    <mergeCell ref="H223:J223"/>
    <mergeCell ref="B220:C220"/>
    <mergeCell ref="D220:E220"/>
    <mergeCell ref="H220:J220"/>
    <mergeCell ref="B221:C221"/>
    <mergeCell ref="D221:E221"/>
    <mergeCell ref="H221:J221"/>
    <mergeCell ref="B218:C218"/>
    <mergeCell ref="D218:E218"/>
    <mergeCell ref="H218:J218"/>
    <mergeCell ref="B219:C219"/>
    <mergeCell ref="D219:E219"/>
    <mergeCell ref="H219:J219"/>
    <mergeCell ref="B216:C216"/>
    <mergeCell ref="D216:E216"/>
    <mergeCell ref="H216:J216"/>
    <mergeCell ref="B217:C217"/>
    <mergeCell ref="D217:E217"/>
    <mergeCell ref="H217:I217"/>
    <mergeCell ref="B214:C214"/>
    <mergeCell ref="D214:E214"/>
    <mergeCell ref="H214:J214"/>
    <mergeCell ref="B215:C215"/>
    <mergeCell ref="D215:E215"/>
    <mergeCell ref="H215:J215"/>
    <mergeCell ref="B212:C212"/>
    <mergeCell ref="D212:E212"/>
    <mergeCell ref="H212:J212"/>
    <mergeCell ref="B213:C213"/>
    <mergeCell ref="D213:E213"/>
    <mergeCell ref="H213:J213"/>
    <mergeCell ref="B210:C210"/>
    <mergeCell ref="D210:E210"/>
    <mergeCell ref="H210:J210"/>
    <mergeCell ref="B211:C211"/>
    <mergeCell ref="D211:E211"/>
    <mergeCell ref="H211:J211"/>
    <mergeCell ref="B208:C208"/>
    <mergeCell ref="D208:E208"/>
    <mergeCell ref="H208:J208"/>
    <mergeCell ref="B209:C209"/>
    <mergeCell ref="D209:E209"/>
    <mergeCell ref="H209:J209"/>
    <mergeCell ref="B206:C206"/>
    <mergeCell ref="D206:E206"/>
    <mergeCell ref="H206:J206"/>
    <mergeCell ref="B207:C207"/>
    <mergeCell ref="D207:E207"/>
    <mergeCell ref="H207:J207"/>
    <mergeCell ref="B204:C204"/>
    <mergeCell ref="D204:E204"/>
    <mergeCell ref="H204:J204"/>
    <mergeCell ref="B205:C205"/>
    <mergeCell ref="D205:E205"/>
    <mergeCell ref="H205:J205"/>
    <mergeCell ref="B202:C202"/>
    <mergeCell ref="D202:E202"/>
    <mergeCell ref="H202:J202"/>
    <mergeCell ref="B203:C203"/>
    <mergeCell ref="D203:E203"/>
    <mergeCell ref="H203:J203"/>
    <mergeCell ref="B200:C200"/>
    <mergeCell ref="D200:E200"/>
    <mergeCell ref="H200:J200"/>
    <mergeCell ref="B201:C201"/>
    <mergeCell ref="D201:E201"/>
    <mergeCell ref="H201:J201"/>
    <mergeCell ref="B197:J197"/>
    <mergeCell ref="B198:C198"/>
    <mergeCell ref="D198:E198"/>
    <mergeCell ref="H198:J198"/>
    <mergeCell ref="B199:C199"/>
    <mergeCell ref="D199:E199"/>
    <mergeCell ref="H199:J199"/>
    <mergeCell ref="B195:C195"/>
    <mergeCell ref="D195:E195"/>
    <mergeCell ref="H195:I195"/>
    <mergeCell ref="B196:C196"/>
    <mergeCell ref="D196:E196"/>
    <mergeCell ref="H196:J196"/>
    <mergeCell ref="B193:C193"/>
    <mergeCell ref="D193:E193"/>
    <mergeCell ref="H193:J193"/>
    <mergeCell ref="B194:C194"/>
    <mergeCell ref="D194:E194"/>
    <mergeCell ref="H194:J194"/>
    <mergeCell ref="B191:C191"/>
    <mergeCell ref="D191:E191"/>
    <mergeCell ref="H191:J191"/>
    <mergeCell ref="B192:C192"/>
    <mergeCell ref="D192:E192"/>
    <mergeCell ref="H192:J192"/>
    <mergeCell ref="B189:C189"/>
    <mergeCell ref="D189:E189"/>
    <mergeCell ref="H189:J189"/>
    <mergeCell ref="B190:C190"/>
    <mergeCell ref="D190:E190"/>
    <mergeCell ref="H190:I190"/>
    <mergeCell ref="B187:C187"/>
    <mergeCell ref="D187:E187"/>
    <mergeCell ref="H187:I187"/>
    <mergeCell ref="B188:C188"/>
    <mergeCell ref="D188:E188"/>
    <mergeCell ref="H188:I188"/>
    <mergeCell ref="B185:C185"/>
    <mergeCell ref="D185:E185"/>
    <mergeCell ref="H185:I185"/>
    <mergeCell ref="B186:C186"/>
    <mergeCell ref="D186:E186"/>
    <mergeCell ref="H186:J186"/>
    <mergeCell ref="B183:C183"/>
    <mergeCell ref="D183:E183"/>
    <mergeCell ref="H183:J183"/>
    <mergeCell ref="B184:C184"/>
    <mergeCell ref="D184:E184"/>
    <mergeCell ref="H184:J184"/>
    <mergeCell ref="B181:C181"/>
    <mergeCell ref="D181:E181"/>
    <mergeCell ref="H181:J181"/>
    <mergeCell ref="B182:C182"/>
    <mergeCell ref="D182:E182"/>
    <mergeCell ref="H182:J182"/>
    <mergeCell ref="B178:J178"/>
    <mergeCell ref="B179:C179"/>
    <mergeCell ref="D179:E179"/>
    <mergeCell ref="H179:J179"/>
    <mergeCell ref="B180:C180"/>
    <mergeCell ref="D180:E180"/>
    <mergeCell ref="H180:J180"/>
    <mergeCell ref="B176:C176"/>
    <mergeCell ref="D176:E176"/>
    <mergeCell ref="H176:J176"/>
    <mergeCell ref="B177:C177"/>
    <mergeCell ref="D177:E177"/>
    <mergeCell ref="H177:I177"/>
    <mergeCell ref="B174:C174"/>
    <mergeCell ref="D174:E174"/>
    <mergeCell ref="H174:J174"/>
    <mergeCell ref="B175:C175"/>
    <mergeCell ref="D175:E175"/>
    <mergeCell ref="H175:J175"/>
    <mergeCell ref="B172:C172"/>
    <mergeCell ref="D172:E172"/>
    <mergeCell ref="H172:J172"/>
    <mergeCell ref="B173:C173"/>
    <mergeCell ref="D173:E173"/>
    <mergeCell ref="H173:J173"/>
    <mergeCell ref="B170:C170"/>
    <mergeCell ref="D170:E170"/>
    <mergeCell ref="H170:J170"/>
    <mergeCell ref="B171:C171"/>
    <mergeCell ref="D171:E171"/>
    <mergeCell ref="H171:J171"/>
    <mergeCell ref="B168:C168"/>
    <mergeCell ref="D168:E168"/>
    <mergeCell ref="H168:J168"/>
    <mergeCell ref="B169:C169"/>
    <mergeCell ref="D169:E169"/>
    <mergeCell ref="H169:J169"/>
    <mergeCell ref="B166:C166"/>
    <mergeCell ref="D166:E166"/>
    <mergeCell ref="H166:J166"/>
    <mergeCell ref="B167:C167"/>
    <mergeCell ref="D167:E167"/>
    <mergeCell ref="H167:J167"/>
    <mergeCell ref="B164:C164"/>
    <mergeCell ref="D164:E164"/>
    <mergeCell ref="H164:J164"/>
    <mergeCell ref="B165:C165"/>
    <mergeCell ref="D165:E165"/>
    <mergeCell ref="H165:J165"/>
    <mergeCell ref="B162:C162"/>
    <mergeCell ref="D162:E162"/>
    <mergeCell ref="H162:I162"/>
    <mergeCell ref="B163:C163"/>
    <mergeCell ref="D163:E163"/>
    <mergeCell ref="H163:I163"/>
    <mergeCell ref="B160:C160"/>
    <mergeCell ref="D160:E160"/>
    <mergeCell ref="H160:I160"/>
    <mergeCell ref="B161:C161"/>
    <mergeCell ref="D161:E161"/>
    <mergeCell ref="H161:I161"/>
    <mergeCell ref="B158:C158"/>
    <mergeCell ref="D158:E158"/>
    <mergeCell ref="H158:I158"/>
    <mergeCell ref="B159:C159"/>
    <mergeCell ref="D159:E159"/>
    <mergeCell ref="H159:I159"/>
    <mergeCell ref="B156:C156"/>
    <mergeCell ref="D156:E156"/>
    <mergeCell ref="H156:I156"/>
    <mergeCell ref="B157:C157"/>
    <mergeCell ref="D157:E157"/>
    <mergeCell ref="H157:I157"/>
    <mergeCell ref="B154:C154"/>
    <mergeCell ref="D154:E154"/>
    <mergeCell ref="H154:I154"/>
    <mergeCell ref="B155:C155"/>
    <mergeCell ref="D155:E155"/>
    <mergeCell ref="H155:I155"/>
    <mergeCell ref="B152:C152"/>
    <mergeCell ref="D152:E152"/>
    <mergeCell ref="H152:J152"/>
    <mergeCell ref="B153:C153"/>
    <mergeCell ref="D153:E153"/>
    <mergeCell ref="H153:I153"/>
    <mergeCell ref="B150:C150"/>
    <mergeCell ref="D150:E150"/>
    <mergeCell ref="H150:J150"/>
    <mergeCell ref="B151:C151"/>
    <mergeCell ref="D151:E151"/>
    <mergeCell ref="H151:J151"/>
    <mergeCell ref="B148:C148"/>
    <mergeCell ref="D148:E148"/>
    <mergeCell ref="H148:I148"/>
    <mergeCell ref="B149:C149"/>
    <mergeCell ref="D149:E149"/>
    <mergeCell ref="H149:J149"/>
    <mergeCell ref="B146:C146"/>
    <mergeCell ref="D146:E146"/>
    <mergeCell ref="H146:J146"/>
    <mergeCell ref="B147:C147"/>
    <mergeCell ref="D147:E147"/>
    <mergeCell ref="H147:I147"/>
    <mergeCell ref="B144:C144"/>
    <mergeCell ref="D144:E144"/>
    <mergeCell ref="H144:I144"/>
    <mergeCell ref="B145:C145"/>
    <mergeCell ref="D145:E145"/>
    <mergeCell ref="H145:I145"/>
    <mergeCell ref="B142:C142"/>
    <mergeCell ref="D142:E142"/>
    <mergeCell ref="H142:J142"/>
    <mergeCell ref="B143:C143"/>
    <mergeCell ref="D143:E143"/>
    <mergeCell ref="H143:J143"/>
    <mergeCell ref="B139:C139"/>
    <mergeCell ref="D139:E139"/>
    <mergeCell ref="H139:J139"/>
    <mergeCell ref="B140:J140"/>
    <mergeCell ref="B141:C141"/>
    <mergeCell ref="D141:E141"/>
    <mergeCell ref="H141:J141"/>
    <mergeCell ref="B137:C137"/>
    <mergeCell ref="D137:E137"/>
    <mergeCell ref="H137:I137"/>
    <mergeCell ref="B138:C138"/>
    <mergeCell ref="D138:E138"/>
    <mergeCell ref="H138:J138"/>
    <mergeCell ref="B135:C135"/>
    <mergeCell ref="D135:E135"/>
    <mergeCell ref="H135:I135"/>
    <mergeCell ref="B136:C136"/>
    <mergeCell ref="D136:E136"/>
    <mergeCell ref="H136:I136"/>
    <mergeCell ref="B133:C133"/>
    <mergeCell ref="D133:E133"/>
    <mergeCell ref="H133:I133"/>
    <mergeCell ref="B134:C134"/>
    <mergeCell ref="D134:E134"/>
    <mergeCell ref="H134:I134"/>
    <mergeCell ref="B131:C131"/>
    <mergeCell ref="D131:E131"/>
    <mergeCell ref="H131:I131"/>
    <mergeCell ref="B132:C132"/>
    <mergeCell ref="D132:E132"/>
    <mergeCell ref="H132:J132"/>
    <mergeCell ref="B129:C129"/>
    <mergeCell ref="D129:E129"/>
    <mergeCell ref="H129:J129"/>
    <mergeCell ref="B130:C130"/>
    <mergeCell ref="D130:E130"/>
    <mergeCell ref="H130:J130"/>
    <mergeCell ref="B127:C127"/>
    <mergeCell ref="D127:E127"/>
    <mergeCell ref="H127:I127"/>
    <mergeCell ref="B128:C128"/>
    <mergeCell ref="D128:E128"/>
    <mergeCell ref="H128:J128"/>
    <mergeCell ref="B125:C125"/>
    <mergeCell ref="D125:E125"/>
    <mergeCell ref="H125:J125"/>
    <mergeCell ref="B126:C126"/>
    <mergeCell ref="D126:E126"/>
    <mergeCell ref="H126:I126"/>
    <mergeCell ref="B123:C123"/>
    <mergeCell ref="D123:E123"/>
    <mergeCell ref="H123:J123"/>
    <mergeCell ref="B124:C124"/>
    <mergeCell ref="D124:E124"/>
    <mergeCell ref="H124:J124"/>
    <mergeCell ref="B121:C121"/>
    <mergeCell ref="D121:E121"/>
    <mergeCell ref="H121:J121"/>
    <mergeCell ref="B122:C122"/>
    <mergeCell ref="D122:E122"/>
    <mergeCell ref="H122:J122"/>
    <mergeCell ref="B119:C119"/>
    <mergeCell ref="D119:E119"/>
    <mergeCell ref="H119:J119"/>
    <mergeCell ref="B120:C120"/>
    <mergeCell ref="D120:E120"/>
    <mergeCell ref="H120:J120"/>
    <mergeCell ref="B117:C117"/>
    <mergeCell ref="D117:E117"/>
    <mergeCell ref="H117:J117"/>
    <mergeCell ref="B118:C118"/>
    <mergeCell ref="D118:E118"/>
    <mergeCell ref="H118:J118"/>
    <mergeCell ref="B115:C115"/>
    <mergeCell ref="D115:E115"/>
    <mergeCell ref="H115:J115"/>
    <mergeCell ref="B116:C116"/>
    <mergeCell ref="D116:E116"/>
    <mergeCell ref="H116:J116"/>
    <mergeCell ref="B113:C113"/>
    <mergeCell ref="D113:E113"/>
    <mergeCell ref="H113:J113"/>
    <mergeCell ref="B114:C114"/>
    <mergeCell ref="D114:E114"/>
    <mergeCell ref="H114:J114"/>
    <mergeCell ref="B111:C111"/>
    <mergeCell ref="D111:E111"/>
    <mergeCell ref="H111:J111"/>
    <mergeCell ref="B112:C112"/>
    <mergeCell ref="D112:E112"/>
    <mergeCell ref="H112:J112"/>
    <mergeCell ref="B109:C109"/>
    <mergeCell ref="D109:E109"/>
    <mergeCell ref="H109:J109"/>
    <mergeCell ref="B110:C110"/>
    <mergeCell ref="D110:E110"/>
    <mergeCell ref="H110:J110"/>
    <mergeCell ref="B107:C107"/>
    <mergeCell ref="D107:E107"/>
    <mergeCell ref="H107:J107"/>
    <mergeCell ref="B108:C108"/>
    <mergeCell ref="D108:E108"/>
    <mergeCell ref="H108:J108"/>
    <mergeCell ref="B105:C105"/>
    <mergeCell ref="D105:E105"/>
    <mergeCell ref="H105:J105"/>
    <mergeCell ref="B106:C106"/>
    <mergeCell ref="D106:E106"/>
    <mergeCell ref="H106:J106"/>
    <mergeCell ref="B103:C103"/>
    <mergeCell ref="D103:E103"/>
    <mergeCell ref="H103:J103"/>
    <mergeCell ref="B104:C104"/>
    <mergeCell ref="D104:E104"/>
    <mergeCell ref="H104:J104"/>
    <mergeCell ref="B101:C101"/>
    <mergeCell ref="D101:E101"/>
    <mergeCell ref="H101:J101"/>
    <mergeCell ref="B102:C102"/>
    <mergeCell ref="D102:E102"/>
    <mergeCell ref="H102:I102"/>
    <mergeCell ref="B99:C99"/>
    <mergeCell ref="D99:E99"/>
    <mergeCell ref="H99:I99"/>
    <mergeCell ref="B100:C100"/>
    <mergeCell ref="D100:E100"/>
    <mergeCell ref="H100:I100"/>
    <mergeCell ref="B97:C97"/>
    <mergeCell ref="D97:E97"/>
    <mergeCell ref="H97:J97"/>
    <mergeCell ref="B98:C98"/>
    <mergeCell ref="D98:E98"/>
    <mergeCell ref="H98:J98"/>
    <mergeCell ref="B95:C95"/>
    <mergeCell ref="D95:E95"/>
    <mergeCell ref="H95:J95"/>
    <mergeCell ref="B96:C96"/>
    <mergeCell ref="D96:E96"/>
    <mergeCell ref="H96:J96"/>
    <mergeCell ref="B93:C93"/>
    <mergeCell ref="D93:E93"/>
    <mergeCell ref="H93:I93"/>
    <mergeCell ref="B94:C94"/>
    <mergeCell ref="D94:E94"/>
    <mergeCell ref="H94:I94"/>
    <mergeCell ref="B91:C91"/>
    <mergeCell ref="D91:E91"/>
    <mergeCell ref="H91:J91"/>
    <mergeCell ref="B92:C92"/>
    <mergeCell ref="D92:E92"/>
    <mergeCell ref="H92:J92"/>
    <mergeCell ref="B89:C89"/>
    <mergeCell ref="D89:E89"/>
    <mergeCell ref="H89:J89"/>
    <mergeCell ref="B90:C90"/>
    <mergeCell ref="D90:E90"/>
    <mergeCell ref="H90:J90"/>
    <mergeCell ref="B86:C86"/>
    <mergeCell ref="D86:E86"/>
    <mergeCell ref="H86:J86"/>
    <mergeCell ref="B87:J87"/>
    <mergeCell ref="B88:C88"/>
    <mergeCell ref="D88:E88"/>
    <mergeCell ref="H88:J88"/>
    <mergeCell ref="B84:C84"/>
    <mergeCell ref="D84:E84"/>
    <mergeCell ref="H84:I84"/>
    <mergeCell ref="B85:C85"/>
    <mergeCell ref="D85:E85"/>
    <mergeCell ref="H85:I85"/>
    <mergeCell ref="B82:C82"/>
    <mergeCell ref="D82:E82"/>
    <mergeCell ref="H82:J82"/>
    <mergeCell ref="B83:C83"/>
    <mergeCell ref="D83:E83"/>
    <mergeCell ref="H83:J83"/>
    <mergeCell ref="B80:C80"/>
    <mergeCell ref="D80:E80"/>
    <mergeCell ref="H80:J80"/>
    <mergeCell ref="B81:C81"/>
    <mergeCell ref="D81:E81"/>
    <mergeCell ref="H81:J81"/>
    <mergeCell ref="B78:C78"/>
    <mergeCell ref="D78:E78"/>
    <mergeCell ref="H78:J78"/>
    <mergeCell ref="B79:C79"/>
    <mergeCell ref="D79:E79"/>
    <mergeCell ref="H79:J79"/>
    <mergeCell ref="B76:C76"/>
    <mergeCell ref="D76:E76"/>
    <mergeCell ref="H76:J76"/>
    <mergeCell ref="B77:C77"/>
    <mergeCell ref="D77:E77"/>
    <mergeCell ref="H77:J77"/>
    <mergeCell ref="D73:E73"/>
    <mergeCell ref="H73:J73"/>
    <mergeCell ref="B74:C74"/>
    <mergeCell ref="D74:E74"/>
    <mergeCell ref="H74:J74"/>
    <mergeCell ref="B75:C75"/>
    <mergeCell ref="D75:E75"/>
    <mergeCell ref="H75:J75"/>
    <mergeCell ref="B71:C71"/>
    <mergeCell ref="D71:E71"/>
    <mergeCell ref="H71:J71"/>
    <mergeCell ref="B72:C72"/>
    <mergeCell ref="D72:E72"/>
    <mergeCell ref="H72:J72"/>
    <mergeCell ref="B69:C69"/>
    <mergeCell ref="D69:E69"/>
    <mergeCell ref="H69:J69"/>
    <mergeCell ref="B70:C70"/>
    <mergeCell ref="D70:E70"/>
    <mergeCell ref="H70:J70"/>
    <mergeCell ref="B67:C67"/>
    <mergeCell ref="D67:E67"/>
    <mergeCell ref="H67:J67"/>
    <mergeCell ref="B68:C68"/>
    <mergeCell ref="D68:E68"/>
    <mergeCell ref="H68:J68"/>
    <mergeCell ref="B65:C65"/>
    <mergeCell ref="D65:E65"/>
    <mergeCell ref="H65:J65"/>
    <mergeCell ref="B66:C66"/>
    <mergeCell ref="D66:E66"/>
    <mergeCell ref="H66:J66"/>
    <mergeCell ref="B63:C63"/>
    <mergeCell ref="D63:E63"/>
    <mergeCell ref="H63:J63"/>
    <mergeCell ref="B64:C64"/>
    <mergeCell ref="D64:E64"/>
    <mergeCell ref="H64:J64"/>
    <mergeCell ref="B61:C61"/>
    <mergeCell ref="D61:E61"/>
    <mergeCell ref="H61:J61"/>
    <mergeCell ref="B62:C62"/>
    <mergeCell ref="D62:E62"/>
    <mergeCell ref="H62:J62"/>
    <mergeCell ref="B59:C59"/>
    <mergeCell ref="D59:E59"/>
    <mergeCell ref="H59:J59"/>
    <mergeCell ref="B60:C60"/>
    <mergeCell ref="D60:E60"/>
    <mergeCell ref="H60:J60"/>
    <mergeCell ref="B57:C57"/>
    <mergeCell ref="D57:E57"/>
    <mergeCell ref="H57:J57"/>
    <mergeCell ref="B58:C58"/>
    <mergeCell ref="D58:E58"/>
    <mergeCell ref="H58:I58"/>
    <mergeCell ref="B55:C55"/>
    <mergeCell ref="D55:E55"/>
    <mergeCell ref="H55:J55"/>
    <mergeCell ref="B56:C56"/>
    <mergeCell ref="D56:E56"/>
    <mergeCell ref="H56:J56"/>
    <mergeCell ref="B53:C53"/>
    <mergeCell ref="D53:E53"/>
    <mergeCell ref="H53:J53"/>
    <mergeCell ref="B54:C54"/>
    <mergeCell ref="D54:E54"/>
    <mergeCell ref="H54:J54"/>
    <mergeCell ref="B51:C51"/>
    <mergeCell ref="D51:E51"/>
    <mergeCell ref="H51:J51"/>
    <mergeCell ref="B52:C52"/>
    <mergeCell ref="D52:E52"/>
    <mergeCell ref="H52:J52"/>
    <mergeCell ref="B49:C49"/>
    <mergeCell ref="D49:E49"/>
    <mergeCell ref="H49:J49"/>
    <mergeCell ref="B50:C50"/>
    <mergeCell ref="D50:E50"/>
    <mergeCell ref="H50:J50"/>
    <mergeCell ref="B47:C47"/>
    <mergeCell ref="D47:E47"/>
    <mergeCell ref="H47:J47"/>
    <mergeCell ref="B48:C48"/>
    <mergeCell ref="D48:E48"/>
    <mergeCell ref="H48:J48"/>
    <mergeCell ref="B45:C45"/>
    <mergeCell ref="D45:E45"/>
    <mergeCell ref="H45:J45"/>
    <mergeCell ref="B46:C46"/>
    <mergeCell ref="D46:E46"/>
    <mergeCell ref="H46:J46"/>
    <mergeCell ref="D42:E42"/>
    <mergeCell ref="H42:J42"/>
    <mergeCell ref="B43:C43"/>
    <mergeCell ref="D43:E43"/>
    <mergeCell ref="H43:J43"/>
    <mergeCell ref="B44:C44"/>
    <mergeCell ref="D44:E44"/>
    <mergeCell ref="H44:J44"/>
    <mergeCell ref="B38:J38"/>
    <mergeCell ref="A39:A463"/>
    <mergeCell ref="B39:J39"/>
    <mergeCell ref="B40:C40"/>
    <mergeCell ref="D40:E40"/>
    <mergeCell ref="H40:J40"/>
    <mergeCell ref="B41:C41"/>
    <mergeCell ref="D41:E41"/>
    <mergeCell ref="H41:J41"/>
    <mergeCell ref="B42:C42"/>
    <mergeCell ref="B34:I34"/>
    <mergeCell ref="B35:I35"/>
    <mergeCell ref="A36:A37"/>
    <mergeCell ref="B36:J36"/>
    <mergeCell ref="K36:K37"/>
    <mergeCell ref="M36:M37"/>
    <mergeCell ref="B37:I37"/>
    <mergeCell ref="B28:H28"/>
    <mergeCell ref="B29:H29"/>
    <mergeCell ref="B30:H30"/>
    <mergeCell ref="B31:H31"/>
    <mergeCell ref="B32:H32"/>
    <mergeCell ref="B33:H33"/>
    <mergeCell ref="B22:J22"/>
    <mergeCell ref="B23:H23"/>
    <mergeCell ref="B24:H24"/>
    <mergeCell ref="B25:H25"/>
    <mergeCell ref="B26:H26"/>
    <mergeCell ref="B27:H27"/>
    <mergeCell ref="B16:H16"/>
    <mergeCell ref="B17:H17"/>
    <mergeCell ref="B18:J18"/>
    <mergeCell ref="B19:J19"/>
    <mergeCell ref="B20:J20"/>
    <mergeCell ref="B21:J21"/>
    <mergeCell ref="A8:K8"/>
    <mergeCell ref="B9:J9"/>
    <mergeCell ref="A10:A34"/>
    <mergeCell ref="B10:I10"/>
    <mergeCell ref="K10:K35"/>
    <mergeCell ref="B11:H11"/>
    <mergeCell ref="B12:H12"/>
    <mergeCell ref="B13:H13"/>
    <mergeCell ref="B14:H14"/>
    <mergeCell ref="B15:H15"/>
    <mergeCell ref="I2:K2"/>
    <mergeCell ref="I3:K3"/>
    <mergeCell ref="I4:K4"/>
    <mergeCell ref="A5:K5"/>
    <mergeCell ref="A6:K6"/>
    <mergeCell ref="A7:K7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O603"/>
  <sheetViews>
    <sheetView zoomScale="120" zoomScaleNormal="120" zoomScaleSheetLayoutView="120" zoomScalePageLayoutView="0" workbookViewId="0" topLeftCell="A582">
      <selection activeCell="A602" sqref="A602:I602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2.25390625" style="38" customWidth="1"/>
    <col min="12" max="12" width="15.125" style="0" hidden="1" customWidth="1"/>
    <col min="13" max="13" width="20.00390625" style="0" hidden="1" customWidth="1"/>
    <col min="15" max="15" width="20.00390625" style="0" customWidth="1"/>
  </cols>
  <sheetData>
    <row r="1" spans="1:12" ht="15.75">
      <c r="A1" s="1" t="s">
        <v>106</v>
      </c>
      <c r="J1" s="4"/>
      <c r="K1" s="35" t="s">
        <v>107</v>
      </c>
      <c r="L1" s="3"/>
    </row>
    <row r="2" spans="1:12" ht="16.5" customHeight="1">
      <c r="A2" s="1" t="s">
        <v>274</v>
      </c>
      <c r="I2" s="120" t="s">
        <v>13</v>
      </c>
      <c r="J2" s="120"/>
      <c r="K2" s="120"/>
      <c r="L2" s="3"/>
    </row>
    <row r="3" spans="1:12" ht="18" customHeight="1">
      <c r="A3" s="1" t="s">
        <v>291</v>
      </c>
      <c r="I3" s="120" t="s">
        <v>105</v>
      </c>
      <c r="J3" s="120"/>
      <c r="K3" s="120"/>
      <c r="L3" s="3"/>
    </row>
    <row r="4" spans="1:13" ht="18" customHeight="1">
      <c r="A4" s="1" t="s">
        <v>275</v>
      </c>
      <c r="I4" s="121" t="s">
        <v>14</v>
      </c>
      <c r="J4" s="121"/>
      <c r="K4" s="121"/>
      <c r="L4" s="3"/>
      <c r="M4" s="3"/>
    </row>
    <row r="5" spans="1:1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3" ht="18.75">
      <c r="A6" s="122" t="s">
        <v>442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3"/>
    </row>
    <row r="7" spans="1:13" ht="18.7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"/>
      <c r="M7" s="3"/>
    </row>
    <row r="8" spans="1:13" ht="18.75">
      <c r="A8" s="122" t="s">
        <v>614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"/>
      <c r="M8" s="3"/>
    </row>
    <row r="9" spans="1:13" ht="56.25" customHeight="1">
      <c r="A9" s="8" t="s">
        <v>109</v>
      </c>
      <c r="B9" s="123" t="s">
        <v>256</v>
      </c>
      <c r="C9" s="123"/>
      <c r="D9" s="123"/>
      <c r="E9" s="123"/>
      <c r="F9" s="123"/>
      <c r="G9" s="123"/>
      <c r="H9" s="123"/>
      <c r="I9" s="123"/>
      <c r="J9" s="123"/>
      <c r="K9" s="16" t="s">
        <v>316</v>
      </c>
      <c r="L9" s="5"/>
      <c r="M9" s="9" t="s">
        <v>108</v>
      </c>
    </row>
    <row r="10" spans="1:15" ht="15.75" customHeight="1">
      <c r="A10" s="124">
        <v>2111</v>
      </c>
      <c r="B10" s="125" t="s">
        <v>615</v>
      </c>
      <c r="C10" s="126"/>
      <c r="D10" s="126"/>
      <c r="E10" s="126"/>
      <c r="F10" s="126"/>
      <c r="G10" s="126"/>
      <c r="H10" s="126"/>
      <c r="I10" s="127"/>
      <c r="J10" s="46"/>
      <c r="K10" s="128">
        <v>30985957</v>
      </c>
      <c r="L10" s="5"/>
      <c r="M10" s="10"/>
      <c r="O10" s="2"/>
    </row>
    <row r="11" spans="1:13" ht="15.75" customHeight="1">
      <c r="A11" s="124"/>
      <c r="B11" s="125" t="s">
        <v>99</v>
      </c>
      <c r="C11" s="126"/>
      <c r="D11" s="126"/>
      <c r="E11" s="126"/>
      <c r="F11" s="126"/>
      <c r="G11" s="126"/>
      <c r="H11" s="127"/>
      <c r="I11" s="40"/>
      <c r="J11" s="46"/>
      <c r="K11" s="129"/>
      <c r="L11" s="5"/>
      <c r="M11" s="5"/>
    </row>
    <row r="12" spans="1:13" ht="15.75" customHeight="1">
      <c r="A12" s="124"/>
      <c r="B12" s="131" t="s">
        <v>616</v>
      </c>
      <c r="C12" s="131"/>
      <c r="D12" s="131"/>
      <c r="E12" s="131"/>
      <c r="F12" s="131"/>
      <c r="G12" s="131"/>
      <c r="H12" s="131"/>
      <c r="I12" s="40"/>
      <c r="J12" s="46"/>
      <c r="K12" s="129"/>
      <c r="L12" s="5"/>
      <c r="M12" s="5"/>
    </row>
    <row r="13" spans="1:13" ht="15.75" customHeight="1">
      <c r="A13" s="124"/>
      <c r="B13" s="131" t="s">
        <v>617</v>
      </c>
      <c r="C13" s="131"/>
      <c r="D13" s="131"/>
      <c r="E13" s="131"/>
      <c r="F13" s="131"/>
      <c r="G13" s="131"/>
      <c r="H13" s="131"/>
      <c r="I13" s="40"/>
      <c r="J13" s="46"/>
      <c r="K13" s="129"/>
      <c r="L13" s="5"/>
      <c r="M13" s="5"/>
    </row>
    <row r="14" spans="1:13" ht="21" customHeight="1">
      <c r="A14" s="124"/>
      <c r="B14" s="131" t="s">
        <v>618</v>
      </c>
      <c r="C14" s="131"/>
      <c r="D14" s="131"/>
      <c r="E14" s="131"/>
      <c r="F14" s="131"/>
      <c r="G14" s="131"/>
      <c r="H14" s="131"/>
      <c r="I14" s="40"/>
      <c r="J14" s="46"/>
      <c r="K14" s="129"/>
      <c r="L14" s="5"/>
      <c r="M14" s="5"/>
    </row>
    <row r="15" spans="1:13" ht="17.25" customHeight="1">
      <c r="A15" s="124"/>
      <c r="B15" s="131" t="s">
        <v>619</v>
      </c>
      <c r="C15" s="131"/>
      <c r="D15" s="131"/>
      <c r="E15" s="131"/>
      <c r="F15" s="131"/>
      <c r="G15" s="131"/>
      <c r="H15" s="131"/>
      <c r="I15" s="40"/>
      <c r="J15" s="46"/>
      <c r="K15" s="129"/>
      <c r="L15" s="5"/>
      <c r="M15" s="5"/>
    </row>
    <row r="16" spans="1:13" ht="17.25" customHeight="1">
      <c r="A16" s="124"/>
      <c r="B16" s="131" t="s">
        <v>620</v>
      </c>
      <c r="C16" s="131"/>
      <c r="D16" s="131"/>
      <c r="E16" s="131"/>
      <c r="F16" s="131"/>
      <c r="G16" s="131"/>
      <c r="H16" s="131"/>
      <c r="I16" s="40"/>
      <c r="J16" s="46"/>
      <c r="K16" s="129"/>
      <c r="L16" s="5"/>
      <c r="M16" s="5"/>
    </row>
    <row r="17" spans="1:13" ht="17.25" customHeight="1">
      <c r="A17" s="124"/>
      <c r="B17" s="131" t="s">
        <v>621</v>
      </c>
      <c r="C17" s="131"/>
      <c r="D17" s="131"/>
      <c r="E17" s="131"/>
      <c r="F17" s="131"/>
      <c r="G17" s="131"/>
      <c r="H17" s="131"/>
      <c r="I17" s="40"/>
      <c r="J17" s="46"/>
      <c r="K17" s="129"/>
      <c r="L17" s="5"/>
      <c r="M17" s="5"/>
    </row>
    <row r="18" spans="1:13" ht="18.75" customHeight="1">
      <c r="A18" s="124"/>
      <c r="B18" s="131" t="s">
        <v>100</v>
      </c>
      <c r="C18" s="131"/>
      <c r="D18" s="131"/>
      <c r="E18" s="131"/>
      <c r="F18" s="131"/>
      <c r="G18" s="131"/>
      <c r="H18" s="131"/>
      <c r="I18" s="131"/>
      <c r="J18" s="131"/>
      <c r="K18" s="129"/>
      <c r="L18" s="5"/>
      <c r="M18" s="5"/>
    </row>
    <row r="19" spans="1:13" ht="20.25" customHeight="1">
      <c r="A19" s="124"/>
      <c r="B19" s="131" t="s">
        <v>622</v>
      </c>
      <c r="C19" s="131"/>
      <c r="D19" s="131"/>
      <c r="E19" s="131"/>
      <c r="F19" s="131"/>
      <c r="G19" s="131"/>
      <c r="H19" s="131"/>
      <c r="I19" s="131"/>
      <c r="J19" s="131"/>
      <c r="K19" s="129"/>
      <c r="L19" s="5"/>
      <c r="M19" s="5"/>
    </row>
    <row r="20" spans="1:13" ht="20.25" customHeight="1">
      <c r="A20" s="124"/>
      <c r="B20" s="132" t="s">
        <v>624</v>
      </c>
      <c r="C20" s="131"/>
      <c r="D20" s="131"/>
      <c r="E20" s="131"/>
      <c r="F20" s="131"/>
      <c r="G20" s="131"/>
      <c r="H20" s="131"/>
      <c r="I20" s="131"/>
      <c r="J20" s="131"/>
      <c r="K20" s="129"/>
      <c r="L20" s="5"/>
      <c r="M20" s="5"/>
    </row>
    <row r="21" spans="1:13" ht="19.5" customHeight="1">
      <c r="A21" s="124"/>
      <c r="B21" s="132" t="s">
        <v>625</v>
      </c>
      <c r="C21" s="131"/>
      <c r="D21" s="131"/>
      <c r="E21" s="131"/>
      <c r="F21" s="131"/>
      <c r="G21" s="131"/>
      <c r="H21" s="131"/>
      <c r="I21" s="131"/>
      <c r="J21" s="131"/>
      <c r="K21" s="129"/>
      <c r="L21" s="5"/>
      <c r="M21" s="5"/>
    </row>
    <row r="22" spans="1:13" ht="22.5" customHeight="1">
      <c r="A22" s="124"/>
      <c r="B22" s="133" t="s">
        <v>623</v>
      </c>
      <c r="C22" s="133"/>
      <c r="D22" s="133"/>
      <c r="E22" s="133"/>
      <c r="F22" s="133"/>
      <c r="G22" s="133"/>
      <c r="H22" s="133"/>
      <c r="I22" s="133"/>
      <c r="J22" s="133"/>
      <c r="K22" s="129"/>
      <c r="L22" s="5"/>
      <c r="M22" s="5"/>
    </row>
    <row r="23" spans="1:13" ht="67.5" customHeight="1">
      <c r="A23" s="124"/>
      <c r="B23" s="125" t="s">
        <v>627</v>
      </c>
      <c r="C23" s="126"/>
      <c r="D23" s="126"/>
      <c r="E23" s="126"/>
      <c r="F23" s="126"/>
      <c r="G23" s="126"/>
      <c r="H23" s="127"/>
      <c r="I23" s="40"/>
      <c r="J23" s="46">
        <v>34757876</v>
      </c>
      <c r="K23" s="129"/>
      <c r="L23" s="5"/>
      <c r="M23" s="5"/>
    </row>
    <row r="24" spans="1:13" ht="15" customHeight="1">
      <c r="A24" s="124"/>
      <c r="B24" s="134" t="s">
        <v>101</v>
      </c>
      <c r="C24" s="134"/>
      <c r="D24" s="134"/>
      <c r="E24" s="134"/>
      <c r="F24" s="134"/>
      <c r="G24" s="134"/>
      <c r="H24" s="134"/>
      <c r="I24" s="64"/>
      <c r="J24" s="63"/>
      <c r="K24" s="129"/>
      <c r="L24" s="5"/>
      <c r="M24" s="5"/>
    </row>
    <row r="25" spans="1:13" ht="31.5" customHeight="1">
      <c r="A25" s="124"/>
      <c r="B25" s="125" t="s">
        <v>626</v>
      </c>
      <c r="C25" s="126"/>
      <c r="D25" s="126"/>
      <c r="E25" s="126"/>
      <c r="F25" s="126"/>
      <c r="G25" s="126"/>
      <c r="H25" s="127"/>
      <c r="I25" s="40"/>
      <c r="J25" s="40">
        <v>5120005</v>
      </c>
      <c r="K25" s="129"/>
      <c r="L25" s="5"/>
      <c r="M25" s="5"/>
    </row>
    <row r="26" spans="1:13" ht="51" customHeight="1">
      <c r="A26" s="124"/>
      <c r="B26" s="131" t="s">
        <v>628</v>
      </c>
      <c r="C26" s="131"/>
      <c r="D26" s="131"/>
      <c r="E26" s="131"/>
      <c r="F26" s="131"/>
      <c r="G26" s="131"/>
      <c r="H26" s="131"/>
      <c r="I26" s="40"/>
      <c r="J26" s="40">
        <v>282905</v>
      </c>
      <c r="K26" s="129"/>
      <c r="L26" s="5"/>
      <c r="M26" s="5"/>
    </row>
    <row r="27" spans="1:13" ht="21.75" customHeight="1">
      <c r="A27" s="124"/>
      <c r="B27" s="131" t="s">
        <v>102</v>
      </c>
      <c r="C27" s="131"/>
      <c r="D27" s="131"/>
      <c r="E27" s="131"/>
      <c r="F27" s="131"/>
      <c r="G27" s="131"/>
      <c r="H27" s="131"/>
      <c r="I27" s="40"/>
      <c r="J27" s="46"/>
      <c r="K27" s="129"/>
      <c r="L27" s="5"/>
      <c r="M27" s="5"/>
    </row>
    <row r="28" spans="1:13" ht="18.75" customHeight="1">
      <c r="A28" s="124"/>
      <c r="B28" s="132" t="s">
        <v>629</v>
      </c>
      <c r="C28" s="131"/>
      <c r="D28" s="131"/>
      <c r="E28" s="131"/>
      <c r="F28" s="131"/>
      <c r="G28" s="131"/>
      <c r="H28" s="131"/>
      <c r="I28" s="40"/>
      <c r="J28" s="40">
        <v>945426</v>
      </c>
      <c r="K28" s="129"/>
      <c r="L28" s="5"/>
      <c r="M28" s="5"/>
    </row>
    <row r="29" spans="1:13" ht="21.75" customHeight="1">
      <c r="A29" s="124"/>
      <c r="B29" s="132" t="s">
        <v>630</v>
      </c>
      <c r="C29" s="131"/>
      <c r="D29" s="131"/>
      <c r="E29" s="131"/>
      <c r="F29" s="131"/>
      <c r="G29" s="131"/>
      <c r="H29" s="131"/>
      <c r="I29" s="40"/>
      <c r="J29" s="40">
        <v>35848</v>
      </c>
      <c r="K29" s="129"/>
      <c r="L29" s="5"/>
      <c r="M29" s="5"/>
    </row>
    <row r="30" spans="1:13" ht="30" customHeight="1">
      <c r="A30" s="124"/>
      <c r="B30" s="132" t="s">
        <v>631</v>
      </c>
      <c r="C30" s="131"/>
      <c r="D30" s="131"/>
      <c r="E30" s="131"/>
      <c r="F30" s="131"/>
      <c r="G30" s="131"/>
      <c r="H30" s="131"/>
      <c r="I30" s="40"/>
      <c r="J30" s="40">
        <v>130615</v>
      </c>
      <c r="K30" s="129"/>
      <c r="L30" s="5"/>
      <c r="M30" s="5"/>
    </row>
    <row r="31" spans="1:13" ht="51.75" customHeight="1">
      <c r="A31" s="124"/>
      <c r="B31" s="131" t="s">
        <v>632</v>
      </c>
      <c r="C31" s="131"/>
      <c r="D31" s="131"/>
      <c r="E31" s="131"/>
      <c r="F31" s="131"/>
      <c r="G31" s="131"/>
      <c r="H31" s="131"/>
      <c r="I31" s="40"/>
      <c r="J31" s="40">
        <v>230525</v>
      </c>
      <c r="K31" s="129"/>
      <c r="L31" s="5"/>
      <c r="M31" s="5"/>
    </row>
    <row r="32" spans="1:13" ht="63.75" customHeight="1">
      <c r="A32" s="124"/>
      <c r="B32" s="131" t="s">
        <v>633</v>
      </c>
      <c r="C32" s="131"/>
      <c r="D32" s="131"/>
      <c r="E32" s="131"/>
      <c r="F32" s="131"/>
      <c r="G32" s="131"/>
      <c r="H32" s="131"/>
      <c r="I32" s="40"/>
      <c r="J32" s="40">
        <f>453664</f>
        <v>453664</v>
      </c>
      <c r="K32" s="129"/>
      <c r="L32" s="5"/>
      <c r="M32" s="5"/>
    </row>
    <row r="33" spans="1:13" ht="18.75" customHeight="1" hidden="1">
      <c r="A33" s="124"/>
      <c r="B33" s="131"/>
      <c r="C33" s="131"/>
      <c r="D33" s="131"/>
      <c r="E33" s="131"/>
      <c r="F33" s="131"/>
      <c r="G33" s="131"/>
      <c r="H33" s="131"/>
      <c r="I33" s="40"/>
      <c r="J33" s="40">
        <v>11500</v>
      </c>
      <c r="K33" s="129"/>
      <c r="L33" s="5"/>
      <c r="M33" s="5"/>
    </row>
    <row r="34" spans="1:13" ht="22.5" customHeight="1">
      <c r="A34" s="124"/>
      <c r="B34" s="135" t="s">
        <v>634</v>
      </c>
      <c r="C34" s="136"/>
      <c r="D34" s="136"/>
      <c r="E34" s="136"/>
      <c r="F34" s="136"/>
      <c r="G34" s="136"/>
      <c r="H34" s="136"/>
      <c r="I34" s="137"/>
      <c r="J34" s="65">
        <v>178500</v>
      </c>
      <c r="K34" s="129"/>
      <c r="L34" s="5"/>
      <c r="M34" s="5"/>
    </row>
    <row r="35" spans="1:13" ht="13.5" customHeight="1">
      <c r="A35" s="8"/>
      <c r="B35" s="131" t="s">
        <v>460</v>
      </c>
      <c r="C35" s="131"/>
      <c r="D35" s="131"/>
      <c r="E35" s="131"/>
      <c r="F35" s="131"/>
      <c r="G35" s="131"/>
      <c r="H35" s="131"/>
      <c r="I35" s="131"/>
      <c r="J35" s="65">
        <v>21171</v>
      </c>
      <c r="K35" s="130"/>
      <c r="L35" s="5"/>
      <c r="M35" s="5"/>
    </row>
    <row r="36" spans="1:15" ht="16.5" customHeight="1">
      <c r="A36" s="138">
        <v>2120</v>
      </c>
      <c r="B36" s="131" t="s">
        <v>182</v>
      </c>
      <c r="C36" s="131"/>
      <c r="D36" s="131"/>
      <c r="E36" s="131"/>
      <c r="F36" s="131"/>
      <c r="G36" s="131"/>
      <c r="H36" s="131"/>
      <c r="I36" s="131"/>
      <c r="J36" s="131"/>
      <c r="K36" s="314">
        <f>K10*0.22</f>
        <v>6816910.54</v>
      </c>
      <c r="L36" s="5"/>
      <c r="M36" s="315"/>
      <c r="O36" s="95"/>
    </row>
    <row r="37" spans="1:13" ht="16.5" customHeight="1">
      <c r="A37" s="138"/>
      <c r="B37" s="131" t="s">
        <v>11</v>
      </c>
      <c r="C37" s="131"/>
      <c r="D37" s="131"/>
      <c r="E37" s="131"/>
      <c r="F37" s="131"/>
      <c r="G37" s="131"/>
      <c r="H37" s="131"/>
      <c r="I37" s="131"/>
      <c r="J37" s="49"/>
      <c r="K37" s="314"/>
      <c r="L37" s="5"/>
      <c r="M37" s="315"/>
    </row>
    <row r="38" spans="1:15" ht="18.75" customHeight="1">
      <c r="A38" s="11">
        <v>2210</v>
      </c>
      <c r="B38" s="143" t="s">
        <v>183</v>
      </c>
      <c r="C38" s="143"/>
      <c r="D38" s="143"/>
      <c r="E38" s="143"/>
      <c r="F38" s="143"/>
      <c r="G38" s="143"/>
      <c r="H38" s="143"/>
      <c r="I38" s="143"/>
      <c r="J38" s="143"/>
      <c r="K38" s="39">
        <f>K86+K139+K177+K196+K244+K272+K291+K321+K327+K347+K368+K424+K425+K426+K427+K428+K429+K430+K431+K455+K463</f>
        <v>23562910.7</v>
      </c>
      <c r="L38" s="5"/>
      <c r="M38" s="12"/>
      <c r="O38" s="2"/>
    </row>
    <row r="39" spans="1:15" ht="18.75">
      <c r="A39" s="144"/>
      <c r="B39" s="133" t="s">
        <v>233</v>
      </c>
      <c r="C39" s="133"/>
      <c r="D39" s="133"/>
      <c r="E39" s="133"/>
      <c r="F39" s="133"/>
      <c r="G39" s="133"/>
      <c r="H39" s="133"/>
      <c r="I39" s="133"/>
      <c r="J39" s="133"/>
      <c r="K39" s="21"/>
      <c r="L39" s="5"/>
      <c r="M39" s="5"/>
      <c r="O39" s="92"/>
    </row>
    <row r="40" spans="1:13" ht="33" customHeight="1">
      <c r="A40" s="145"/>
      <c r="B40" s="147" t="s">
        <v>258</v>
      </c>
      <c r="C40" s="147"/>
      <c r="D40" s="148" t="s">
        <v>259</v>
      </c>
      <c r="E40" s="148"/>
      <c r="F40" s="45" t="s">
        <v>260</v>
      </c>
      <c r="G40" s="44" t="s">
        <v>261</v>
      </c>
      <c r="H40" s="147" t="s">
        <v>257</v>
      </c>
      <c r="I40" s="147"/>
      <c r="J40" s="147"/>
      <c r="K40" s="21"/>
      <c r="L40" s="5"/>
      <c r="M40" s="5"/>
    </row>
    <row r="41" spans="1:13" ht="18.75">
      <c r="A41" s="145"/>
      <c r="B41" s="149" t="s">
        <v>114</v>
      </c>
      <c r="C41" s="149"/>
      <c r="D41" s="150" t="s">
        <v>117</v>
      </c>
      <c r="E41" s="150"/>
      <c r="F41" s="41">
        <v>902</v>
      </c>
      <c r="G41" s="42">
        <v>110</v>
      </c>
      <c r="H41" s="151">
        <f>G41*F41</f>
        <v>99220</v>
      </c>
      <c r="I41" s="151"/>
      <c r="J41" s="151"/>
      <c r="K41" s="21" t="s">
        <v>298</v>
      </c>
      <c r="L41" s="5"/>
      <c r="M41" s="5"/>
    </row>
    <row r="42" spans="1:13" ht="18.75" customHeight="1">
      <c r="A42" s="145"/>
      <c r="B42" s="149" t="s">
        <v>115</v>
      </c>
      <c r="C42" s="149"/>
      <c r="D42" s="150" t="s">
        <v>118</v>
      </c>
      <c r="E42" s="150"/>
      <c r="F42" s="41">
        <v>250</v>
      </c>
      <c r="G42" s="42">
        <v>8</v>
      </c>
      <c r="H42" s="151">
        <f>G42*F42</f>
        <v>2000</v>
      </c>
      <c r="I42" s="151"/>
      <c r="J42" s="151"/>
      <c r="K42" s="21" t="s">
        <v>298</v>
      </c>
      <c r="L42" s="5"/>
      <c r="M42" s="5"/>
    </row>
    <row r="43" spans="1:13" ht="18.75">
      <c r="A43" s="145"/>
      <c r="B43" s="149" t="s">
        <v>464</v>
      </c>
      <c r="C43" s="149"/>
      <c r="D43" s="150" t="s">
        <v>111</v>
      </c>
      <c r="E43" s="150"/>
      <c r="F43" s="41">
        <v>301</v>
      </c>
      <c r="G43" s="42">
        <v>30</v>
      </c>
      <c r="H43" s="151">
        <f>G43*F43</f>
        <v>9030</v>
      </c>
      <c r="I43" s="151"/>
      <c r="J43" s="151"/>
      <c r="K43" s="21" t="s">
        <v>298</v>
      </c>
      <c r="L43" s="5"/>
      <c r="M43" s="5"/>
    </row>
    <row r="44" spans="1:13" ht="16.5" customHeight="1">
      <c r="A44" s="145"/>
      <c r="B44" s="149" t="s">
        <v>116</v>
      </c>
      <c r="C44" s="149"/>
      <c r="D44" s="150" t="s">
        <v>117</v>
      </c>
      <c r="E44" s="150"/>
      <c r="F44" s="41">
        <v>146</v>
      </c>
      <c r="G44" s="42">
        <v>10</v>
      </c>
      <c r="H44" s="151">
        <f>G44*F44</f>
        <v>1460</v>
      </c>
      <c r="I44" s="151"/>
      <c r="J44" s="151"/>
      <c r="K44" s="21" t="s">
        <v>298</v>
      </c>
      <c r="L44" s="5"/>
      <c r="M44" s="5"/>
    </row>
    <row r="45" spans="1:13" ht="18.75">
      <c r="A45" s="145"/>
      <c r="B45" s="149" t="s">
        <v>333</v>
      </c>
      <c r="C45" s="149"/>
      <c r="D45" s="150" t="s">
        <v>117</v>
      </c>
      <c r="E45" s="150"/>
      <c r="F45" s="41">
        <v>284</v>
      </c>
      <c r="G45" s="42">
        <v>20</v>
      </c>
      <c r="H45" s="151">
        <f>F45*G45</f>
        <v>5680</v>
      </c>
      <c r="I45" s="151"/>
      <c r="J45" s="151"/>
      <c r="K45" s="21" t="s">
        <v>298</v>
      </c>
      <c r="L45" s="5"/>
      <c r="M45" s="5"/>
    </row>
    <row r="46" spans="1:13" ht="18.75">
      <c r="A46" s="145"/>
      <c r="B46" s="149" t="s">
        <v>267</v>
      </c>
      <c r="C46" s="149"/>
      <c r="D46" s="150" t="s">
        <v>111</v>
      </c>
      <c r="E46" s="150"/>
      <c r="F46" s="41">
        <v>99</v>
      </c>
      <c r="G46" s="42">
        <v>45</v>
      </c>
      <c r="H46" s="151">
        <f>G46*F46</f>
        <v>4455</v>
      </c>
      <c r="I46" s="151"/>
      <c r="J46" s="151"/>
      <c r="K46" s="21" t="s">
        <v>298</v>
      </c>
      <c r="L46" s="5"/>
      <c r="M46" s="5"/>
    </row>
    <row r="47" spans="1:13" ht="18.75">
      <c r="A47" s="145"/>
      <c r="B47" s="149" t="s">
        <v>119</v>
      </c>
      <c r="C47" s="149"/>
      <c r="D47" s="150" t="s">
        <v>117</v>
      </c>
      <c r="E47" s="150"/>
      <c r="F47" s="41">
        <v>230</v>
      </c>
      <c r="G47" s="42">
        <v>70</v>
      </c>
      <c r="H47" s="151">
        <f>F47*70</f>
        <v>16100</v>
      </c>
      <c r="I47" s="151"/>
      <c r="J47" s="151"/>
      <c r="K47" s="21" t="s">
        <v>298</v>
      </c>
      <c r="L47" s="5"/>
      <c r="M47" s="5"/>
    </row>
    <row r="48" spans="1:13" ht="18.75">
      <c r="A48" s="145"/>
      <c r="B48" s="149" t="s">
        <v>120</v>
      </c>
      <c r="C48" s="149"/>
      <c r="D48" s="150" t="s">
        <v>111</v>
      </c>
      <c r="E48" s="150"/>
      <c r="F48" s="41">
        <v>50</v>
      </c>
      <c r="G48" s="42">
        <v>70</v>
      </c>
      <c r="H48" s="151">
        <f>G48*F48</f>
        <v>3500</v>
      </c>
      <c r="I48" s="151"/>
      <c r="J48" s="151"/>
      <c r="K48" s="21" t="s">
        <v>298</v>
      </c>
      <c r="L48" s="5"/>
      <c r="M48" s="5"/>
    </row>
    <row r="49" spans="1:13" ht="16.5" customHeight="1">
      <c r="A49" s="145"/>
      <c r="B49" s="149" t="s">
        <v>263</v>
      </c>
      <c r="C49" s="149"/>
      <c r="D49" s="150" t="s">
        <v>117</v>
      </c>
      <c r="E49" s="150"/>
      <c r="F49" s="41">
        <v>479</v>
      </c>
      <c r="G49" s="42">
        <v>45</v>
      </c>
      <c r="H49" s="151">
        <f>G49*F49</f>
        <v>21555</v>
      </c>
      <c r="I49" s="151"/>
      <c r="J49" s="151"/>
      <c r="K49" s="21" t="s">
        <v>298</v>
      </c>
      <c r="L49" s="5"/>
      <c r="M49" s="5"/>
    </row>
    <row r="50" spans="1:13" ht="18.75">
      <c r="A50" s="145"/>
      <c r="B50" s="149" t="s">
        <v>121</v>
      </c>
      <c r="C50" s="149"/>
      <c r="D50" s="150" t="s">
        <v>122</v>
      </c>
      <c r="E50" s="150"/>
      <c r="F50" s="41">
        <v>86</v>
      </c>
      <c r="G50" s="42">
        <v>30</v>
      </c>
      <c r="H50" s="151">
        <f>F50*30</f>
        <v>2580</v>
      </c>
      <c r="I50" s="151"/>
      <c r="J50" s="151"/>
      <c r="K50" s="21" t="s">
        <v>298</v>
      </c>
      <c r="L50" s="5"/>
      <c r="M50" s="5"/>
    </row>
    <row r="51" spans="1:13" ht="18.75" customHeight="1">
      <c r="A51" s="145"/>
      <c r="B51" s="149" t="s">
        <v>334</v>
      </c>
      <c r="C51" s="149"/>
      <c r="D51" s="150" t="s">
        <v>117</v>
      </c>
      <c r="E51" s="150"/>
      <c r="F51" s="41">
        <v>45</v>
      </c>
      <c r="G51" s="42">
        <v>100</v>
      </c>
      <c r="H51" s="152">
        <f>F51*75</f>
        <v>3375</v>
      </c>
      <c r="I51" s="152"/>
      <c r="J51" s="152"/>
      <c r="K51" s="21" t="s">
        <v>298</v>
      </c>
      <c r="L51" s="5"/>
      <c r="M51" s="5"/>
    </row>
    <row r="52" spans="1:13" ht="15.75" customHeight="1" hidden="1">
      <c r="A52" s="145"/>
      <c r="B52" s="149" t="s">
        <v>123</v>
      </c>
      <c r="C52" s="149"/>
      <c r="D52" s="150" t="s">
        <v>111</v>
      </c>
      <c r="E52" s="150"/>
      <c r="F52" s="41"/>
      <c r="G52" s="42"/>
      <c r="H52" s="151"/>
      <c r="I52" s="151"/>
      <c r="J52" s="151"/>
      <c r="K52" s="21"/>
      <c r="L52" s="5"/>
      <c r="M52" s="5"/>
    </row>
    <row r="53" spans="1:13" ht="16.5" customHeight="1">
      <c r="A53" s="145"/>
      <c r="B53" s="149" t="s">
        <v>124</v>
      </c>
      <c r="C53" s="149"/>
      <c r="D53" s="150" t="s">
        <v>111</v>
      </c>
      <c r="E53" s="150"/>
      <c r="F53" s="41">
        <v>475</v>
      </c>
      <c r="G53" s="42">
        <v>20</v>
      </c>
      <c r="H53" s="151">
        <f aca="true" t="shared" si="0" ref="H53:H63">G53*F53</f>
        <v>9500</v>
      </c>
      <c r="I53" s="151"/>
      <c r="J53" s="151"/>
      <c r="K53" s="21" t="s">
        <v>298</v>
      </c>
      <c r="L53" s="5"/>
      <c r="M53" s="5"/>
    </row>
    <row r="54" spans="1:13" ht="18.75" customHeight="1">
      <c r="A54" s="145"/>
      <c r="B54" s="149" t="s">
        <v>265</v>
      </c>
      <c r="C54" s="149"/>
      <c r="D54" s="150" t="s">
        <v>111</v>
      </c>
      <c r="E54" s="150"/>
      <c r="F54" s="41">
        <v>250</v>
      </c>
      <c r="G54" s="42">
        <v>15</v>
      </c>
      <c r="H54" s="151">
        <f t="shared" si="0"/>
        <v>3750</v>
      </c>
      <c r="I54" s="151"/>
      <c r="J54" s="151"/>
      <c r="K54" s="21" t="s">
        <v>298</v>
      </c>
      <c r="L54" s="5"/>
      <c r="M54" s="5"/>
    </row>
    <row r="55" spans="1:13" ht="18.75">
      <c r="A55" s="145"/>
      <c r="B55" s="149" t="s">
        <v>335</v>
      </c>
      <c r="C55" s="149"/>
      <c r="D55" s="150" t="s">
        <v>111</v>
      </c>
      <c r="E55" s="150"/>
      <c r="F55" s="41">
        <v>420</v>
      </c>
      <c r="G55" s="42">
        <v>5</v>
      </c>
      <c r="H55" s="151">
        <f t="shared" si="0"/>
        <v>2100</v>
      </c>
      <c r="I55" s="151"/>
      <c r="J55" s="151"/>
      <c r="K55" s="21" t="s">
        <v>298</v>
      </c>
      <c r="L55" s="5"/>
      <c r="M55" s="5"/>
    </row>
    <row r="56" spans="1:13" ht="18.75">
      <c r="A56" s="145"/>
      <c r="B56" s="149" t="s">
        <v>262</v>
      </c>
      <c r="C56" s="149"/>
      <c r="D56" s="150" t="s">
        <v>111</v>
      </c>
      <c r="E56" s="150"/>
      <c r="F56" s="41">
        <v>250</v>
      </c>
      <c r="G56" s="42">
        <v>20</v>
      </c>
      <c r="H56" s="151">
        <f t="shared" si="0"/>
        <v>5000</v>
      </c>
      <c r="I56" s="151"/>
      <c r="J56" s="151"/>
      <c r="K56" s="21" t="s">
        <v>298</v>
      </c>
      <c r="L56" s="5"/>
      <c r="M56" s="5"/>
    </row>
    <row r="57" spans="1:13" ht="18.75">
      <c r="A57" s="145"/>
      <c r="B57" s="149" t="s">
        <v>23</v>
      </c>
      <c r="C57" s="149"/>
      <c r="D57" s="150" t="s">
        <v>111</v>
      </c>
      <c r="E57" s="150"/>
      <c r="F57" s="41">
        <v>250</v>
      </c>
      <c r="G57" s="42">
        <v>15</v>
      </c>
      <c r="H57" s="151">
        <f>G57*F57</f>
        <v>3750</v>
      </c>
      <c r="I57" s="151"/>
      <c r="J57" s="151"/>
      <c r="K57" s="21" t="s">
        <v>298</v>
      </c>
      <c r="L57" s="5"/>
      <c r="M57" s="5"/>
    </row>
    <row r="58" spans="1:13" ht="18.75">
      <c r="A58" s="145"/>
      <c r="B58" s="149" t="s">
        <v>462</v>
      </c>
      <c r="C58" s="149"/>
      <c r="D58" s="150" t="s">
        <v>111</v>
      </c>
      <c r="E58" s="150"/>
      <c r="F58" s="41">
        <v>1005</v>
      </c>
      <c r="G58" s="42">
        <v>10</v>
      </c>
      <c r="H58" s="153">
        <f>G58*F58</f>
        <v>10050</v>
      </c>
      <c r="I58" s="154"/>
      <c r="K58" s="21" t="s">
        <v>298</v>
      </c>
      <c r="L58" s="5"/>
      <c r="M58" s="5"/>
    </row>
    <row r="59" spans="1:13" ht="18.75">
      <c r="A59" s="145"/>
      <c r="B59" s="149" t="s">
        <v>125</v>
      </c>
      <c r="C59" s="149"/>
      <c r="D59" s="150" t="s">
        <v>111</v>
      </c>
      <c r="E59" s="150"/>
      <c r="F59" s="41">
        <v>322</v>
      </c>
      <c r="G59" s="42">
        <v>65</v>
      </c>
      <c r="H59" s="151">
        <f>F59*G59</f>
        <v>20930</v>
      </c>
      <c r="I59" s="151"/>
      <c r="J59" s="151"/>
      <c r="K59" s="21" t="s">
        <v>298</v>
      </c>
      <c r="L59" s="5"/>
      <c r="M59" s="5"/>
    </row>
    <row r="60" spans="1:13" ht="18.75">
      <c r="A60" s="145"/>
      <c r="B60" s="149" t="s">
        <v>461</v>
      </c>
      <c r="C60" s="149"/>
      <c r="D60" s="150" t="s">
        <v>111</v>
      </c>
      <c r="E60" s="150"/>
      <c r="F60" s="41">
        <v>375</v>
      </c>
      <c r="G60" s="42">
        <v>35</v>
      </c>
      <c r="H60" s="151">
        <f t="shared" si="0"/>
        <v>13125</v>
      </c>
      <c r="I60" s="151"/>
      <c r="J60" s="151"/>
      <c r="K60" s="21" t="s">
        <v>298</v>
      </c>
      <c r="L60" s="5"/>
      <c r="M60" s="5"/>
    </row>
    <row r="61" spans="1:13" ht="18.75">
      <c r="A61" s="145"/>
      <c r="B61" s="149" t="s">
        <v>126</v>
      </c>
      <c r="C61" s="149"/>
      <c r="D61" s="150" t="s">
        <v>111</v>
      </c>
      <c r="E61" s="150"/>
      <c r="F61" s="41">
        <v>475</v>
      </c>
      <c r="G61" s="42">
        <v>5</v>
      </c>
      <c r="H61" s="152">
        <f>G61*F61</f>
        <v>2375</v>
      </c>
      <c r="I61" s="152"/>
      <c r="J61" s="152"/>
      <c r="K61" s="21" t="s">
        <v>298</v>
      </c>
      <c r="L61" s="5"/>
      <c r="M61" s="5"/>
    </row>
    <row r="62" spans="1:13" ht="18.75">
      <c r="A62" s="145"/>
      <c r="B62" s="149" t="s">
        <v>127</v>
      </c>
      <c r="C62" s="149"/>
      <c r="D62" s="150" t="s">
        <v>111</v>
      </c>
      <c r="E62" s="150"/>
      <c r="F62" s="41">
        <v>142</v>
      </c>
      <c r="G62" s="42">
        <v>8</v>
      </c>
      <c r="H62" s="151">
        <f t="shared" si="0"/>
        <v>1136</v>
      </c>
      <c r="I62" s="151"/>
      <c r="J62" s="151"/>
      <c r="K62" s="21" t="s">
        <v>298</v>
      </c>
      <c r="L62" s="5"/>
      <c r="M62" s="5"/>
    </row>
    <row r="63" spans="1:13" ht="18.75">
      <c r="A63" s="145"/>
      <c r="B63" s="149" t="s">
        <v>465</v>
      </c>
      <c r="C63" s="149"/>
      <c r="D63" s="150" t="s">
        <v>111</v>
      </c>
      <c r="E63" s="150"/>
      <c r="F63" s="41">
        <v>1245</v>
      </c>
      <c r="G63" s="42">
        <v>5</v>
      </c>
      <c r="H63" s="151">
        <f t="shared" si="0"/>
        <v>6225</v>
      </c>
      <c r="I63" s="151"/>
      <c r="J63" s="151"/>
      <c r="K63" s="21" t="s">
        <v>298</v>
      </c>
      <c r="L63" s="5"/>
      <c r="M63" s="5"/>
    </row>
    <row r="64" spans="1:13" ht="18.75">
      <c r="A64" s="145"/>
      <c r="B64" s="149" t="s">
        <v>466</v>
      </c>
      <c r="C64" s="149"/>
      <c r="D64" s="150" t="s">
        <v>111</v>
      </c>
      <c r="E64" s="150"/>
      <c r="F64" s="41">
        <v>110</v>
      </c>
      <c r="G64" s="42">
        <v>25</v>
      </c>
      <c r="H64" s="151">
        <f>G64*F64</f>
        <v>2750</v>
      </c>
      <c r="I64" s="151"/>
      <c r="J64" s="151"/>
      <c r="K64" s="21" t="s">
        <v>298</v>
      </c>
      <c r="L64" s="5"/>
      <c r="M64" s="5"/>
    </row>
    <row r="65" spans="1:13" ht="18.75">
      <c r="A65" s="145"/>
      <c r="B65" s="149" t="s">
        <v>336</v>
      </c>
      <c r="C65" s="149"/>
      <c r="D65" s="150" t="s">
        <v>111</v>
      </c>
      <c r="E65" s="150"/>
      <c r="F65" s="41">
        <v>174</v>
      </c>
      <c r="G65" s="42">
        <v>25</v>
      </c>
      <c r="H65" s="151">
        <f>G65*F65</f>
        <v>4350</v>
      </c>
      <c r="I65" s="151"/>
      <c r="J65" s="151"/>
      <c r="K65" s="21" t="s">
        <v>298</v>
      </c>
      <c r="L65" s="5"/>
      <c r="M65" s="5"/>
    </row>
    <row r="66" spans="1:13" ht="16.5" customHeight="1">
      <c r="A66" s="145"/>
      <c r="B66" s="149" t="s">
        <v>128</v>
      </c>
      <c r="C66" s="149"/>
      <c r="D66" s="150" t="s">
        <v>111</v>
      </c>
      <c r="E66" s="150"/>
      <c r="F66" s="41">
        <v>142</v>
      </c>
      <c r="G66" s="42">
        <v>45</v>
      </c>
      <c r="H66" s="151">
        <f>F66*G66</f>
        <v>6390</v>
      </c>
      <c r="I66" s="151"/>
      <c r="J66" s="151"/>
      <c r="K66" s="21" t="s">
        <v>298</v>
      </c>
      <c r="L66" s="5"/>
      <c r="M66" s="5"/>
    </row>
    <row r="67" spans="1:13" ht="18.75">
      <c r="A67" s="145"/>
      <c r="B67" s="149" t="s">
        <v>266</v>
      </c>
      <c r="C67" s="149"/>
      <c r="D67" s="150" t="s">
        <v>111</v>
      </c>
      <c r="E67" s="150"/>
      <c r="F67" s="41">
        <v>32</v>
      </c>
      <c r="G67" s="42">
        <v>180</v>
      </c>
      <c r="H67" s="151">
        <f>G67*F67</f>
        <v>5760</v>
      </c>
      <c r="I67" s="151"/>
      <c r="J67" s="151"/>
      <c r="K67" s="21" t="s">
        <v>298</v>
      </c>
      <c r="L67" s="5"/>
      <c r="M67" s="5"/>
    </row>
    <row r="68" spans="1:13" ht="18.75">
      <c r="A68" s="145"/>
      <c r="B68" s="149" t="s">
        <v>129</v>
      </c>
      <c r="C68" s="149"/>
      <c r="D68" s="150" t="s">
        <v>111</v>
      </c>
      <c r="E68" s="150"/>
      <c r="F68" s="41">
        <v>60</v>
      </c>
      <c r="G68" s="42">
        <v>45</v>
      </c>
      <c r="H68" s="151">
        <f>F68*G68</f>
        <v>2700</v>
      </c>
      <c r="I68" s="151"/>
      <c r="J68" s="151"/>
      <c r="K68" s="21" t="s">
        <v>298</v>
      </c>
      <c r="L68" s="5"/>
      <c r="M68" s="5"/>
    </row>
    <row r="69" spans="1:13" ht="18.75">
      <c r="A69" s="145"/>
      <c r="B69" s="149" t="s">
        <v>22</v>
      </c>
      <c r="C69" s="149"/>
      <c r="D69" s="150" t="s">
        <v>111</v>
      </c>
      <c r="E69" s="150"/>
      <c r="F69" s="41">
        <v>61</v>
      </c>
      <c r="G69" s="42">
        <v>10</v>
      </c>
      <c r="H69" s="151">
        <f>G69*F69</f>
        <v>610</v>
      </c>
      <c r="I69" s="151"/>
      <c r="J69" s="151"/>
      <c r="K69" s="21" t="s">
        <v>298</v>
      </c>
      <c r="L69" s="5"/>
      <c r="M69" s="5"/>
    </row>
    <row r="70" spans="1:13" ht="18.75" customHeight="1">
      <c r="A70" s="145"/>
      <c r="B70" s="149" t="s">
        <v>15</v>
      </c>
      <c r="C70" s="149"/>
      <c r="D70" s="150" t="s">
        <v>111</v>
      </c>
      <c r="E70" s="150"/>
      <c r="F70" s="41">
        <v>1066</v>
      </c>
      <c r="G70" s="42">
        <v>8</v>
      </c>
      <c r="H70" s="151">
        <f>F70*G70</f>
        <v>8528</v>
      </c>
      <c r="I70" s="151"/>
      <c r="J70" s="151"/>
      <c r="K70" s="21" t="s">
        <v>298</v>
      </c>
      <c r="L70" s="5"/>
      <c r="M70" s="5"/>
    </row>
    <row r="71" spans="1:13" ht="18.75" customHeight="1">
      <c r="A71" s="145"/>
      <c r="B71" s="149" t="s">
        <v>130</v>
      </c>
      <c r="C71" s="149"/>
      <c r="D71" s="150" t="s">
        <v>111</v>
      </c>
      <c r="E71" s="150"/>
      <c r="F71" s="41">
        <v>400</v>
      </c>
      <c r="G71" s="42">
        <v>28</v>
      </c>
      <c r="H71" s="151">
        <f>G71*F71</f>
        <v>11200</v>
      </c>
      <c r="I71" s="151"/>
      <c r="J71" s="151"/>
      <c r="K71" s="21" t="s">
        <v>298</v>
      </c>
      <c r="L71" s="5"/>
      <c r="M71" s="5"/>
    </row>
    <row r="72" spans="1:13" ht="19.5" customHeight="1">
      <c r="A72" s="145"/>
      <c r="B72" s="149" t="s">
        <v>21</v>
      </c>
      <c r="C72" s="149"/>
      <c r="D72" s="150" t="s">
        <v>111</v>
      </c>
      <c r="E72" s="150"/>
      <c r="F72" s="41">
        <v>625</v>
      </c>
      <c r="G72" s="42">
        <v>20</v>
      </c>
      <c r="H72" s="151">
        <f>F72*G72</f>
        <v>12500</v>
      </c>
      <c r="I72" s="151"/>
      <c r="J72" s="151"/>
      <c r="K72" s="21" t="s">
        <v>298</v>
      </c>
      <c r="L72" s="5"/>
      <c r="M72" s="5"/>
    </row>
    <row r="73" spans="1:13" ht="18.75">
      <c r="A73" s="145"/>
      <c r="B73" s="47" t="s">
        <v>16</v>
      </c>
      <c r="C73" s="48"/>
      <c r="D73" s="150" t="s">
        <v>111</v>
      </c>
      <c r="E73" s="150"/>
      <c r="F73" s="41">
        <v>2060</v>
      </c>
      <c r="G73" s="42">
        <v>4</v>
      </c>
      <c r="H73" s="151">
        <f>G73*F73</f>
        <v>8240</v>
      </c>
      <c r="I73" s="151"/>
      <c r="J73" s="151"/>
      <c r="K73" s="21" t="s">
        <v>298</v>
      </c>
      <c r="L73" s="5"/>
      <c r="M73" s="5"/>
    </row>
    <row r="74" spans="1:13" ht="17.25" customHeight="1">
      <c r="A74" s="145"/>
      <c r="B74" s="149" t="s">
        <v>131</v>
      </c>
      <c r="C74" s="149"/>
      <c r="D74" s="150" t="s">
        <v>111</v>
      </c>
      <c r="E74" s="150"/>
      <c r="F74" s="41">
        <v>98</v>
      </c>
      <c r="G74" s="42">
        <v>180</v>
      </c>
      <c r="H74" s="151">
        <f>F74*G74</f>
        <v>17640</v>
      </c>
      <c r="I74" s="151"/>
      <c r="J74" s="151"/>
      <c r="K74" s="21" t="s">
        <v>298</v>
      </c>
      <c r="L74" s="5"/>
      <c r="M74" s="5"/>
    </row>
    <row r="75" spans="1:13" ht="17.25" customHeight="1">
      <c r="A75" s="145"/>
      <c r="B75" s="149" t="s">
        <v>17</v>
      </c>
      <c r="C75" s="149"/>
      <c r="D75" s="150" t="s">
        <v>111</v>
      </c>
      <c r="E75" s="150"/>
      <c r="F75" s="41">
        <v>32</v>
      </c>
      <c r="G75" s="42">
        <v>120</v>
      </c>
      <c r="H75" s="151">
        <f>F75*G75</f>
        <v>3840</v>
      </c>
      <c r="I75" s="151"/>
      <c r="J75" s="151"/>
      <c r="K75" s="21" t="s">
        <v>298</v>
      </c>
      <c r="L75" s="5"/>
      <c r="M75" s="5"/>
    </row>
    <row r="76" spans="1:13" ht="18.75">
      <c r="A76" s="145"/>
      <c r="B76" s="149" t="s">
        <v>132</v>
      </c>
      <c r="C76" s="149"/>
      <c r="D76" s="150" t="s">
        <v>117</v>
      </c>
      <c r="E76" s="150"/>
      <c r="F76" s="41">
        <v>199</v>
      </c>
      <c r="G76" s="42">
        <v>5</v>
      </c>
      <c r="H76" s="151">
        <f>G76*F76</f>
        <v>995</v>
      </c>
      <c r="I76" s="151"/>
      <c r="J76" s="151"/>
      <c r="K76" s="21" t="s">
        <v>298</v>
      </c>
      <c r="L76" s="5"/>
      <c r="M76" s="5"/>
    </row>
    <row r="77" spans="1:13" ht="18.75">
      <c r="A77" s="145"/>
      <c r="B77" s="149" t="s">
        <v>20</v>
      </c>
      <c r="C77" s="149"/>
      <c r="D77" s="150" t="s">
        <v>117</v>
      </c>
      <c r="E77" s="150"/>
      <c r="F77" s="41">
        <v>305</v>
      </c>
      <c r="G77" s="42">
        <v>25</v>
      </c>
      <c r="H77" s="151">
        <f>F77*25</f>
        <v>7625</v>
      </c>
      <c r="I77" s="151"/>
      <c r="J77" s="151"/>
      <c r="K77" s="21" t="s">
        <v>298</v>
      </c>
      <c r="L77" s="5"/>
      <c r="M77" s="5"/>
    </row>
    <row r="78" spans="1:13" ht="18.75">
      <c r="A78" s="145"/>
      <c r="B78" s="149" t="s">
        <v>337</v>
      </c>
      <c r="C78" s="149"/>
      <c r="D78" s="150" t="s">
        <v>111</v>
      </c>
      <c r="E78" s="150"/>
      <c r="F78" s="41">
        <v>50</v>
      </c>
      <c r="G78" s="42">
        <v>80</v>
      </c>
      <c r="H78" s="151">
        <f>F78*80</f>
        <v>4000</v>
      </c>
      <c r="I78" s="151"/>
      <c r="J78" s="151"/>
      <c r="K78" s="21" t="s">
        <v>298</v>
      </c>
      <c r="L78" s="5"/>
      <c r="M78" s="5"/>
    </row>
    <row r="79" spans="1:13" ht="15" customHeight="1">
      <c r="A79" s="145"/>
      <c r="B79" s="149" t="s">
        <v>338</v>
      </c>
      <c r="C79" s="149"/>
      <c r="D79" s="150" t="s">
        <v>111</v>
      </c>
      <c r="E79" s="150"/>
      <c r="F79" s="41">
        <v>20</v>
      </c>
      <c r="G79" s="42">
        <v>350</v>
      </c>
      <c r="H79" s="151">
        <f>F79*G79</f>
        <v>7000</v>
      </c>
      <c r="I79" s="151"/>
      <c r="J79" s="151"/>
      <c r="K79" s="21" t="s">
        <v>298</v>
      </c>
      <c r="L79" s="5"/>
      <c r="M79" s="5"/>
    </row>
    <row r="80" spans="1:13" ht="18.75">
      <c r="A80" s="145"/>
      <c r="B80" s="149" t="s">
        <v>19</v>
      </c>
      <c r="C80" s="149"/>
      <c r="D80" s="150" t="s">
        <v>117</v>
      </c>
      <c r="E80" s="150"/>
      <c r="F80" s="41">
        <v>200</v>
      </c>
      <c r="G80" s="42">
        <v>25</v>
      </c>
      <c r="H80" s="151">
        <f aca="true" t="shared" si="1" ref="H80:H85">G80*F80</f>
        <v>5000</v>
      </c>
      <c r="I80" s="151"/>
      <c r="J80" s="151"/>
      <c r="K80" s="21" t="s">
        <v>298</v>
      </c>
      <c r="L80" s="5"/>
      <c r="M80" s="5"/>
    </row>
    <row r="81" spans="1:13" ht="18.75">
      <c r="A81" s="145"/>
      <c r="B81" s="149" t="s">
        <v>463</v>
      </c>
      <c r="C81" s="149"/>
      <c r="D81" s="150" t="s">
        <v>111</v>
      </c>
      <c r="E81" s="150"/>
      <c r="F81" s="41">
        <v>1125</v>
      </c>
      <c r="G81" s="42">
        <v>5</v>
      </c>
      <c r="H81" s="151">
        <f t="shared" si="1"/>
        <v>5625</v>
      </c>
      <c r="I81" s="151"/>
      <c r="J81" s="151"/>
      <c r="K81" s="21" t="s">
        <v>298</v>
      </c>
      <c r="L81" s="5"/>
      <c r="M81" s="5"/>
    </row>
    <row r="82" spans="1:13" ht="18.75">
      <c r="A82" s="145"/>
      <c r="B82" s="149" t="s">
        <v>264</v>
      </c>
      <c r="C82" s="149"/>
      <c r="D82" s="150" t="s">
        <v>111</v>
      </c>
      <c r="E82" s="150"/>
      <c r="F82" s="41">
        <v>144</v>
      </c>
      <c r="G82" s="42">
        <v>25</v>
      </c>
      <c r="H82" s="151">
        <f t="shared" si="1"/>
        <v>3600</v>
      </c>
      <c r="I82" s="151"/>
      <c r="J82" s="151"/>
      <c r="K82" s="21" t="s">
        <v>298</v>
      </c>
      <c r="L82" s="5"/>
      <c r="M82" s="5"/>
    </row>
    <row r="83" spans="1:13" ht="18.75">
      <c r="A83" s="145"/>
      <c r="B83" s="131" t="s">
        <v>133</v>
      </c>
      <c r="C83" s="131"/>
      <c r="D83" s="150" t="s">
        <v>122</v>
      </c>
      <c r="E83" s="150"/>
      <c r="F83" s="41">
        <v>215</v>
      </c>
      <c r="G83" s="42">
        <v>15</v>
      </c>
      <c r="H83" s="151">
        <f t="shared" si="1"/>
        <v>3225</v>
      </c>
      <c r="I83" s="151"/>
      <c r="J83" s="151"/>
      <c r="K83" s="21" t="s">
        <v>298</v>
      </c>
      <c r="L83" s="5"/>
      <c r="M83" s="5"/>
    </row>
    <row r="84" spans="1:13" ht="18.75">
      <c r="A84" s="145"/>
      <c r="B84" s="149" t="s">
        <v>18</v>
      </c>
      <c r="C84" s="149"/>
      <c r="D84" s="155" t="s">
        <v>111</v>
      </c>
      <c r="E84" s="156"/>
      <c r="F84" s="41">
        <v>42</v>
      </c>
      <c r="G84" s="42">
        <v>20</v>
      </c>
      <c r="H84" s="157">
        <f t="shared" si="1"/>
        <v>840</v>
      </c>
      <c r="I84" s="158"/>
      <c r="J84" s="43"/>
      <c r="K84" s="21" t="s">
        <v>298</v>
      </c>
      <c r="L84" s="5"/>
      <c r="M84" s="5"/>
    </row>
    <row r="85" spans="1:13" ht="16.5" customHeight="1">
      <c r="A85" s="145"/>
      <c r="B85" s="159" t="s">
        <v>339</v>
      </c>
      <c r="C85" s="160"/>
      <c r="D85" s="155" t="s">
        <v>111</v>
      </c>
      <c r="E85" s="156"/>
      <c r="F85" s="41">
        <v>59</v>
      </c>
      <c r="G85" s="41">
        <v>180</v>
      </c>
      <c r="H85" s="157">
        <f t="shared" si="1"/>
        <v>10620</v>
      </c>
      <c r="I85" s="158"/>
      <c r="J85" s="43">
        <f>SUM(H85)</f>
        <v>10620</v>
      </c>
      <c r="K85" s="21" t="s">
        <v>298</v>
      </c>
      <c r="L85" s="5"/>
      <c r="M85" s="5"/>
    </row>
    <row r="86" spans="1:13" ht="16.5" customHeight="1">
      <c r="A86" s="145"/>
      <c r="B86" s="161" t="s">
        <v>113</v>
      </c>
      <c r="C86" s="161"/>
      <c r="D86" s="162"/>
      <c r="E86" s="162"/>
      <c r="F86" s="50"/>
      <c r="G86" s="50"/>
      <c r="H86" s="163">
        <f>SUM(H41:J85)</f>
        <v>390554</v>
      </c>
      <c r="I86" s="163"/>
      <c r="J86" s="163"/>
      <c r="K86" s="16">
        <f>H86</f>
        <v>390554</v>
      </c>
      <c r="L86" s="13"/>
      <c r="M86" s="14"/>
    </row>
    <row r="87" spans="1:13" ht="19.5" customHeight="1">
      <c r="A87" s="145"/>
      <c r="B87" s="133" t="s">
        <v>234</v>
      </c>
      <c r="C87" s="133"/>
      <c r="D87" s="133"/>
      <c r="E87" s="133"/>
      <c r="F87" s="133"/>
      <c r="G87" s="133"/>
      <c r="H87" s="133"/>
      <c r="I87" s="133"/>
      <c r="J87" s="133"/>
      <c r="K87" s="21"/>
      <c r="L87" s="5"/>
      <c r="M87" s="5"/>
    </row>
    <row r="88" spans="1:13" ht="18.75" customHeight="1">
      <c r="A88" s="145"/>
      <c r="B88" s="164" t="s">
        <v>258</v>
      </c>
      <c r="C88" s="164"/>
      <c r="D88" s="164" t="s">
        <v>259</v>
      </c>
      <c r="E88" s="164"/>
      <c r="F88" s="51" t="s">
        <v>260</v>
      </c>
      <c r="G88" s="36" t="s">
        <v>261</v>
      </c>
      <c r="H88" s="164" t="s">
        <v>257</v>
      </c>
      <c r="I88" s="164"/>
      <c r="J88" s="164"/>
      <c r="K88" s="21"/>
      <c r="L88" s="5"/>
      <c r="M88" s="5"/>
    </row>
    <row r="89" spans="1:13" ht="18.75">
      <c r="A89" s="145"/>
      <c r="B89" s="131" t="s">
        <v>134</v>
      </c>
      <c r="C89" s="131"/>
      <c r="D89" s="150" t="s">
        <v>111</v>
      </c>
      <c r="E89" s="150"/>
      <c r="F89" s="41">
        <v>119</v>
      </c>
      <c r="G89" s="42">
        <v>110</v>
      </c>
      <c r="H89" s="151">
        <f aca="true" t="shared" si="2" ref="H89:H138">F89*G89</f>
        <v>13090</v>
      </c>
      <c r="I89" s="151"/>
      <c r="J89" s="151"/>
      <c r="K89" s="21" t="s">
        <v>300</v>
      </c>
      <c r="L89" s="5"/>
      <c r="M89" s="5"/>
    </row>
    <row r="90" spans="1:13" ht="18.75">
      <c r="A90" s="145"/>
      <c r="B90" s="131" t="s">
        <v>135</v>
      </c>
      <c r="C90" s="131"/>
      <c r="D90" s="150" t="s">
        <v>111</v>
      </c>
      <c r="E90" s="150"/>
      <c r="F90" s="41">
        <v>32</v>
      </c>
      <c r="G90" s="42">
        <v>145</v>
      </c>
      <c r="H90" s="151">
        <f t="shared" si="2"/>
        <v>4640</v>
      </c>
      <c r="I90" s="151"/>
      <c r="J90" s="151"/>
      <c r="K90" s="21" t="s">
        <v>300</v>
      </c>
      <c r="L90" s="5"/>
      <c r="M90" s="5"/>
    </row>
    <row r="91" spans="1:13" ht="18.75">
      <c r="A91" s="145"/>
      <c r="B91" s="131" t="s">
        <v>136</v>
      </c>
      <c r="C91" s="131"/>
      <c r="D91" s="150" t="s">
        <v>111</v>
      </c>
      <c r="E91" s="150"/>
      <c r="F91" s="41">
        <v>40</v>
      </c>
      <c r="G91" s="42">
        <v>90</v>
      </c>
      <c r="H91" s="151">
        <f t="shared" si="2"/>
        <v>3600</v>
      </c>
      <c r="I91" s="151"/>
      <c r="J91" s="151"/>
      <c r="K91" s="21" t="s">
        <v>300</v>
      </c>
      <c r="L91" s="5"/>
      <c r="M91" s="5"/>
    </row>
    <row r="92" spans="1:13" ht="18.75">
      <c r="A92" s="145"/>
      <c r="B92" s="131" t="s">
        <v>137</v>
      </c>
      <c r="C92" s="131"/>
      <c r="D92" s="150" t="s">
        <v>111</v>
      </c>
      <c r="E92" s="150"/>
      <c r="F92" s="41">
        <v>50</v>
      </c>
      <c r="G92" s="42">
        <v>70</v>
      </c>
      <c r="H92" s="151">
        <f>F92*G92</f>
        <v>3500</v>
      </c>
      <c r="I92" s="151"/>
      <c r="J92" s="151"/>
      <c r="K92" s="21" t="s">
        <v>300</v>
      </c>
      <c r="L92" s="5"/>
      <c r="M92" s="5"/>
    </row>
    <row r="93" spans="1:13" ht="18.75">
      <c r="A93" s="145"/>
      <c r="B93" s="125" t="s">
        <v>468</v>
      </c>
      <c r="C93" s="127"/>
      <c r="D93" s="155" t="s">
        <v>111</v>
      </c>
      <c r="E93" s="156"/>
      <c r="F93" s="41">
        <v>26</v>
      </c>
      <c r="G93" s="42">
        <v>90</v>
      </c>
      <c r="H93" s="157">
        <f>G93*F93</f>
        <v>2340</v>
      </c>
      <c r="I93" s="158"/>
      <c r="J93" s="43"/>
      <c r="K93" s="21" t="s">
        <v>300</v>
      </c>
      <c r="L93" s="5"/>
      <c r="M93" s="5"/>
    </row>
    <row r="94" spans="1:13" ht="18.75">
      <c r="A94" s="145"/>
      <c r="B94" s="125" t="s">
        <v>340</v>
      </c>
      <c r="C94" s="127"/>
      <c r="D94" s="155" t="s">
        <v>111</v>
      </c>
      <c r="E94" s="156"/>
      <c r="F94" s="41">
        <v>25</v>
      </c>
      <c r="G94" s="42">
        <v>200</v>
      </c>
      <c r="H94" s="157">
        <f>G94*F94</f>
        <v>5000</v>
      </c>
      <c r="I94" s="158"/>
      <c r="J94" s="43"/>
      <c r="K94" s="21" t="s">
        <v>300</v>
      </c>
      <c r="L94" s="5"/>
      <c r="M94" s="5"/>
    </row>
    <row r="95" spans="1:13" ht="18.75">
      <c r="A95" s="145"/>
      <c r="B95" s="131" t="s">
        <v>138</v>
      </c>
      <c r="C95" s="131"/>
      <c r="D95" s="150" t="s">
        <v>111</v>
      </c>
      <c r="E95" s="150"/>
      <c r="F95" s="41">
        <v>237</v>
      </c>
      <c r="G95" s="42">
        <v>35</v>
      </c>
      <c r="H95" s="151">
        <f t="shared" si="2"/>
        <v>8295</v>
      </c>
      <c r="I95" s="151"/>
      <c r="J95" s="151"/>
      <c r="K95" s="21" t="s">
        <v>300</v>
      </c>
      <c r="L95" s="5"/>
      <c r="M95" s="5"/>
    </row>
    <row r="96" spans="1:13" ht="18.75">
      <c r="A96" s="145"/>
      <c r="B96" s="131" t="s">
        <v>139</v>
      </c>
      <c r="C96" s="131"/>
      <c r="D96" s="150" t="s">
        <v>111</v>
      </c>
      <c r="E96" s="150"/>
      <c r="F96" s="41">
        <v>126</v>
      </c>
      <c r="G96" s="42">
        <v>180</v>
      </c>
      <c r="H96" s="151">
        <f t="shared" si="2"/>
        <v>22680</v>
      </c>
      <c r="I96" s="151"/>
      <c r="J96" s="151"/>
      <c r="K96" s="21" t="s">
        <v>300</v>
      </c>
      <c r="L96" s="5"/>
      <c r="M96" s="5"/>
    </row>
    <row r="97" spans="1:13" ht="18.75">
      <c r="A97" s="145"/>
      <c r="B97" s="131" t="s">
        <v>140</v>
      </c>
      <c r="C97" s="131"/>
      <c r="D97" s="150" t="s">
        <v>111</v>
      </c>
      <c r="E97" s="150"/>
      <c r="F97" s="41">
        <v>138</v>
      </c>
      <c r="G97" s="42">
        <v>60</v>
      </c>
      <c r="H97" s="151">
        <f t="shared" si="2"/>
        <v>8280</v>
      </c>
      <c r="I97" s="151"/>
      <c r="J97" s="151"/>
      <c r="K97" s="21" t="s">
        <v>300</v>
      </c>
      <c r="L97" s="5"/>
      <c r="M97" s="5"/>
    </row>
    <row r="98" spans="1:13" ht="18.75">
      <c r="A98" s="145"/>
      <c r="B98" s="131" t="s">
        <v>341</v>
      </c>
      <c r="C98" s="131"/>
      <c r="D98" s="150" t="s">
        <v>111</v>
      </c>
      <c r="E98" s="150"/>
      <c r="F98" s="41">
        <v>525</v>
      </c>
      <c r="G98" s="42">
        <v>55</v>
      </c>
      <c r="H98" s="151">
        <f t="shared" si="2"/>
        <v>28875</v>
      </c>
      <c r="I98" s="151"/>
      <c r="J98" s="151"/>
      <c r="K98" s="21" t="s">
        <v>300</v>
      </c>
      <c r="L98" s="5"/>
      <c r="M98" s="5"/>
    </row>
    <row r="99" spans="1:13" ht="18.75">
      <c r="A99" s="145"/>
      <c r="B99" s="125" t="s">
        <v>24</v>
      </c>
      <c r="C99" s="127"/>
      <c r="D99" s="155" t="s">
        <v>111</v>
      </c>
      <c r="E99" s="156"/>
      <c r="F99" s="41">
        <v>151</v>
      </c>
      <c r="G99" s="42">
        <v>110</v>
      </c>
      <c r="H99" s="157">
        <f>G99*F99</f>
        <v>16610</v>
      </c>
      <c r="I99" s="158"/>
      <c r="J99" s="43"/>
      <c r="K99" s="21" t="s">
        <v>300</v>
      </c>
      <c r="L99" s="5"/>
      <c r="M99" s="5"/>
    </row>
    <row r="100" spans="1:13" ht="18.75">
      <c r="A100" s="145"/>
      <c r="B100" s="125" t="s">
        <v>342</v>
      </c>
      <c r="C100" s="127"/>
      <c r="D100" s="155" t="s">
        <v>111</v>
      </c>
      <c r="E100" s="156"/>
      <c r="F100" s="41">
        <v>237</v>
      </c>
      <c r="G100" s="42">
        <v>90</v>
      </c>
      <c r="H100" s="157">
        <f>G100*F100</f>
        <v>21330</v>
      </c>
      <c r="I100" s="158"/>
      <c r="J100" s="43"/>
      <c r="K100" s="21" t="s">
        <v>300</v>
      </c>
      <c r="L100" s="5"/>
      <c r="M100" s="5"/>
    </row>
    <row r="101" spans="1:13" ht="18.75">
      <c r="A101" s="145"/>
      <c r="B101" s="131" t="s">
        <v>141</v>
      </c>
      <c r="C101" s="131"/>
      <c r="D101" s="150" t="s">
        <v>111</v>
      </c>
      <c r="E101" s="150"/>
      <c r="F101" s="41">
        <v>120</v>
      </c>
      <c r="G101" s="42">
        <v>40</v>
      </c>
      <c r="H101" s="151">
        <f t="shared" si="2"/>
        <v>4800</v>
      </c>
      <c r="I101" s="151"/>
      <c r="J101" s="151"/>
      <c r="K101" s="21" t="s">
        <v>300</v>
      </c>
      <c r="L101" s="5"/>
      <c r="M101" s="5"/>
    </row>
    <row r="102" spans="1:13" ht="18.75">
      <c r="A102" s="145"/>
      <c r="B102" s="131" t="s">
        <v>343</v>
      </c>
      <c r="C102" s="131"/>
      <c r="D102" s="155" t="s">
        <v>111</v>
      </c>
      <c r="E102" s="156"/>
      <c r="F102" s="41">
        <v>97</v>
      </c>
      <c r="G102" s="42">
        <v>90</v>
      </c>
      <c r="H102" s="157">
        <f>G102*F102</f>
        <v>8730</v>
      </c>
      <c r="I102" s="158"/>
      <c r="J102" s="43"/>
      <c r="K102" s="21" t="s">
        <v>300</v>
      </c>
      <c r="L102" s="5"/>
      <c r="M102" s="5"/>
    </row>
    <row r="103" spans="1:13" ht="18.75">
      <c r="A103" s="145"/>
      <c r="B103" s="131" t="s">
        <v>344</v>
      </c>
      <c r="C103" s="131"/>
      <c r="D103" s="150" t="s">
        <v>111</v>
      </c>
      <c r="E103" s="150"/>
      <c r="F103" s="41">
        <v>250</v>
      </c>
      <c r="G103" s="42">
        <v>60</v>
      </c>
      <c r="H103" s="151">
        <f t="shared" si="2"/>
        <v>15000</v>
      </c>
      <c r="I103" s="151"/>
      <c r="J103" s="151"/>
      <c r="K103" s="21" t="s">
        <v>300</v>
      </c>
      <c r="L103" s="5"/>
      <c r="M103" s="5"/>
    </row>
    <row r="104" spans="1:13" ht="18.75">
      <c r="A104" s="145"/>
      <c r="B104" s="131" t="s">
        <v>477</v>
      </c>
      <c r="C104" s="131"/>
      <c r="D104" s="150" t="s">
        <v>111</v>
      </c>
      <c r="E104" s="150"/>
      <c r="F104" s="41">
        <v>125</v>
      </c>
      <c r="G104" s="42">
        <v>65</v>
      </c>
      <c r="H104" s="151">
        <f t="shared" si="2"/>
        <v>8125</v>
      </c>
      <c r="I104" s="151"/>
      <c r="J104" s="151"/>
      <c r="K104" s="21" t="s">
        <v>300</v>
      </c>
      <c r="L104" s="5"/>
      <c r="M104" s="5"/>
    </row>
    <row r="105" spans="1:13" ht="18.75">
      <c r="A105" s="145"/>
      <c r="B105" s="131" t="s">
        <v>478</v>
      </c>
      <c r="C105" s="131"/>
      <c r="D105" s="150" t="s">
        <v>345</v>
      </c>
      <c r="E105" s="150"/>
      <c r="F105" s="41">
        <v>4</v>
      </c>
      <c r="G105" s="42">
        <v>1500</v>
      </c>
      <c r="H105" s="151">
        <f t="shared" si="2"/>
        <v>6000</v>
      </c>
      <c r="I105" s="151"/>
      <c r="J105" s="151"/>
      <c r="K105" s="21" t="s">
        <v>300</v>
      </c>
      <c r="L105" s="5"/>
      <c r="M105" s="5"/>
    </row>
    <row r="106" spans="1:13" ht="18.75">
      <c r="A106" s="145"/>
      <c r="B106" s="131" t="s">
        <v>469</v>
      </c>
      <c r="C106" s="131"/>
      <c r="D106" s="150" t="s">
        <v>111</v>
      </c>
      <c r="E106" s="150"/>
      <c r="F106" s="41">
        <v>59</v>
      </c>
      <c r="G106" s="42">
        <v>100</v>
      </c>
      <c r="H106" s="151">
        <f t="shared" si="2"/>
        <v>5900</v>
      </c>
      <c r="I106" s="151"/>
      <c r="J106" s="151"/>
      <c r="K106" s="21" t="s">
        <v>300</v>
      </c>
      <c r="L106" s="5"/>
      <c r="M106" s="5"/>
    </row>
    <row r="107" spans="1:13" ht="18.75">
      <c r="A107" s="145"/>
      <c r="B107" s="131" t="s">
        <v>142</v>
      </c>
      <c r="C107" s="131"/>
      <c r="D107" s="150" t="s">
        <v>111</v>
      </c>
      <c r="E107" s="150"/>
      <c r="F107" s="41">
        <v>5000</v>
      </c>
      <c r="G107" s="42">
        <v>0.25</v>
      </c>
      <c r="H107" s="151">
        <f t="shared" si="2"/>
        <v>1250</v>
      </c>
      <c r="I107" s="151"/>
      <c r="J107" s="151"/>
      <c r="K107" s="21" t="s">
        <v>300</v>
      </c>
      <c r="L107" s="5"/>
      <c r="M107" s="5"/>
    </row>
    <row r="108" spans="1:13" ht="18.75">
      <c r="A108" s="145"/>
      <c r="B108" s="131" t="s">
        <v>346</v>
      </c>
      <c r="C108" s="131"/>
      <c r="D108" s="150" t="s">
        <v>347</v>
      </c>
      <c r="E108" s="150"/>
      <c r="F108" s="41">
        <v>3000</v>
      </c>
      <c r="G108" s="42">
        <v>5</v>
      </c>
      <c r="H108" s="151">
        <f t="shared" si="2"/>
        <v>15000</v>
      </c>
      <c r="I108" s="151"/>
      <c r="J108" s="151"/>
      <c r="K108" s="21" t="s">
        <v>300</v>
      </c>
      <c r="L108" s="5"/>
      <c r="M108" s="5"/>
    </row>
    <row r="109" spans="1:13" ht="18.75">
      <c r="A109" s="145"/>
      <c r="B109" s="131" t="s">
        <v>348</v>
      </c>
      <c r="C109" s="131"/>
      <c r="D109" s="150" t="s">
        <v>349</v>
      </c>
      <c r="E109" s="150"/>
      <c r="F109" s="41">
        <v>535</v>
      </c>
      <c r="G109" s="42">
        <v>30</v>
      </c>
      <c r="H109" s="151">
        <f t="shared" si="2"/>
        <v>16050</v>
      </c>
      <c r="I109" s="151"/>
      <c r="J109" s="151"/>
      <c r="K109" s="21" t="s">
        <v>300</v>
      </c>
      <c r="L109" s="5"/>
      <c r="M109" s="5"/>
    </row>
    <row r="110" spans="1:13" ht="18.75">
      <c r="A110" s="145"/>
      <c r="B110" s="131" t="s">
        <v>471</v>
      </c>
      <c r="C110" s="131"/>
      <c r="D110" s="150" t="s">
        <v>111</v>
      </c>
      <c r="E110" s="150"/>
      <c r="F110" s="41">
        <v>70</v>
      </c>
      <c r="G110" s="42">
        <v>220</v>
      </c>
      <c r="H110" s="151">
        <f t="shared" si="2"/>
        <v>15400</v>
      </c>
      <c r="I110" s="151"/>
      <c r="J110" s="151"/>
      <c r="K110" s="21" t="s">
        <v>300</v>
      </c>
      <c r="L110" s="5"/>
      <c r="M110" s="5"/>
    </row>
    <row r="111" spans="1:13" ht="18.75">
      <c r="A111" s="145"/>
      <c r="B111" s="131" t="s">
        <v>143</v>
      </c>
      <c r="C111" s="131"/>
      <c r="D111" s="150" t="s">
        <v>111</v>
      </c>
      <c r="E111" s="150"/>
      <c r="F111" s="41">
        <v>25</v>
      </c>
      <c r="G111" s="42">
        <v>50</v>
      </c>
      <c r="H111" s="151">
        <f t="shared" si="2"/>
        <v>1250</v>
      </c>
      <c r="I111" s="151"/>
      <c r="J111" s="151"/>
      <c r="K111" s="21" t="s">
        <v>300</v>
      </c>
      <c r="L111" s="5"/>
      <c r="M111" s="5"/>
    </row>
    <row r="112" spans="1:13" ht="18.75">
      <c r="A112" s="145"/>
      <c r="B112" s="131" t="s">
        <v>144</v>
      </c>
      <c r="C112" s="131"/>
      <c r="D112" s="150" t="s">
        <v>111</v>
      </c>
      <c r="E112" s="150"/>
      <c r="F112" s="41">
        <v>165</v>
      </c>
      <c r="G112" s="42">
        <v>250</v>
      </c>
      <c r="H112" s="151">
        <f t="shared" si="2"/>
        <v>41250</v>
      </c>
      <c r="I112" s="151"/>
      <c r="J112" s="151"/>
      <c r="K112" s="21" t="s">
        <v>300</v>
      </c>
      <c r="L112" s="5"/>
      <c r="M112" s="5"/>
    </row>
    <row r="113" spans="1:13" ht="18.75">
      <c r="A113" s="145"/>
      <c r="B113" s="131" t="s">
        <v>350</v>
      </c>
      <c r="C113" s="131"/>
      <c r="D113" s="150" t="s">
        <v>111</v>
      </c>
      <c r="E113" s="150"/>
      <c r="F113" s="41">
        <v>85</v>
      </c>
      <c r="G113" s="42">
        <v>180</v>
      </c>
      <c r="H113" s="151">
        <f t="shared" si="2"/>
        <v>15300</v>
      </c>
      <c r="I113" s="151"/>
      <c r="J113" s="151"/>
      <c r="K113" s="21" t="s">
        <v>300</v>
      </c>
      <c r="L113" s="5"/>
      <c r="M113" s="5"/>
    </row>
    <row r="114" spans="1:13" ht="18.75">
      <c r="A114" s="145"/>
      <c r="B114" s="131" t="s">
        <v>25</v>
      </c>
      <c r="C114" s="131"/>
      <c r="D114" s="150" t="s">
        <v>112</v>
      </c>
      <c r="E114" s="150"/>
      <c r="F114" s="41">
        <v>200</v>
      </c>
      <c r="G114" s="42">
        <v>100</v>
      </c>
      <c r="H114" s="151">
        <f t="shared" si="2"/>
        <v>20000</v>
      </c>
      <c r="I114" s="151"/>
      <c r="J114" s="151"/>
      <c r="K114" s="21" t="s">
        <v>300</v>
      </c>
      <c r="L114" s="5"/>
      <c r="M114" s="5"/>
    </row>
    <row r="115" spans="1:13" ht="18.75">
      <c r="A115" s="145"/>
      <c r="B115" s="131" t="s">
        <v>145</v>
      </c>
      <c r="C115" s="131"/>
      <c r="D115" s="150" t="s">
        <v>111</v>
      </c>
      <c r="E115" s="150"/>
      <c r="F115" s="41">
        <v>120</v>
      </c>
      <c r="G115" s="42">
        <v>60</v>
      </c>
      <c r="H115" s="151">
        <f t="shared" si="2"/>
        <v>7200</v>
      </c>
      <c r="I115" s="151"/>
      <c r="J115" s="151"/>
      <c r="K115" s="21" t="s">
        <v>300</v>
      </c>
      <c r="L115" s="5"/>
      <c r="M115" s="5"/>
    </row>
    <row r="116" spans="1:13" ht="18.75">
      <c r="A116" s="145"/>
      <c r="B116" s="131" t="s">
        <v>351</v>
      </c>
      <c r="C116" s="131"/>
      <c r="D116" s="150" t="s">
        <v>111</v>
      </c>
      <c r="E116" s="150"/>
      <c r="F116" s="41">
        <v>22</v>
      </c>
      <c r="G116" s="42">
        <v>65</v>
      </c>
      <c r="H116" s="151">
        <f t="shared" si="2"/>
        <v>1430</v>
      </c>
      <c r="I116" s="151"/>
      <c r="J116" s="151"/>
      <c r="K116" s="21" t="s">
        <v>300</v>
      </c>
      <c r="L116" s="5"/>
      <c r="M116" s="5"/>
    </row>
    <row r="117" spans="1:13" ht="18.75">
      <c r="A117" s="145"/>
      <c r="B117" s="131" t="s">
        <v>425</v>
      </c>
      <c r="C117" s="131"/>
      <c r="D117" s="150" t="s">
        <v>111</v>
      </c>
      <c r="E117" s="150"/>
      <c r="F117" s="41">
        <v>275</v>
      </c>
      <c r="G117" s="42">
        <v>155</v>
      </c>
      <c r="H117" s="151">
        <f t="shared" si="2"/>
        <v>42625</v>
      </c>
      <c r="I117" s="151"/>
      <c r="J117" s="151"/>
      <c r="K117" s="21" t="s">
        <v>300</v>
      </c>
      <c r="L117" s="5"/>
      <c r="M117" s="5"/>
    </row>
    <row r="118" spans="1:13" ht="18.75">
      <c r="A118" s="145"/>
      <c r="B118" s="165" t="s">
        <v>424</v>
      </c>
      <c r="C118" s="165"/>
      <c r="D118" s="150" t="s">
        <v>146</v>
      </c>
      <c r="E118" s="150"/>
      <c r="F118" s="41">
        <v>900</v>
      </c>
      <c r="G118" s="42">
        <v>45</v>
      </c>
      <c r="H118" s="151">
        <f t="shared" si="2"/>
        <v>40500</v>
      </c>
      <c r="I118" s="151"/>
      <c r="J118" s="151"/>
      <c r="K118" s="21" t="s">
        <v>300</v>
      </c>
      <c r="L118" s="5"/>
      <c r="M118" s="5"/>
    </row>
    <row r="119" spans="1:13" ht="18.75">
      <c r="A119" s="145"/>
      <c r="B119" s="131" t="s">
        <v>470</v>
      </c>
      <c r="C119" s="131"/>
      <c r="D119" s="150" t="s">
        <v>111</v>
      </c>
      <c r="E119" s="150"/>
      <c r="F119" s="41">
        <v>35</v>
      </c>
      <c r="G119" s="42">
        <v>1000</v>
      </c>
      <c r="H119" s="151">
        <f>G119*F119</f>
        <v>35000</v>
      </c>
      <c r="I119" s="151"/>
      <c r="J119" s="151"/>
      <c r="K119" s="21" t="s">
        <v>300</v>
      </c>
      <c r="L119" s="5"/>
      <c r="M119" s="5"/>
    </row>
    <row r="120" spans="1:13" ht="18.75">
      <c r="A120" s="145"/>
      <c r="B120" s="131" t="s">
        <v>26</v>
      </c>
      <c r="C120" s="131"/>
      <c r="D120" s="150" t="s">
        <v>111</v>
      </c>
      <c r="E120" s="150"/>
      <c r="F120" s="41">
        <v>100</v>
      </c>
      <c r="G120" s="42">
        <v>75</v>
      </c>
      <c r="H120" s="151">
        <f t="shared" si="2"/>
        <v>7500</v>
      </c>
      <c r="I120" s="151"/>
      <c r="J120" s="151"/>
      <c r="K120" s="21" t="s">
        <v>300</v>
      </c>
      <c r="L120" s="5"/>
      <c r="M120" s="5"/>
    </row>
    <row r="121" spans="1:13" ht="18.75">
      <c r="A121" s="145"/>
      <c r="B121" s="131" t="s">
        <v>165</v>
      </c>
      <c r="C121" s="131"/>
      <c r="D121" s="150" t="s">
        <v>111</v>
      </c>
      <c r="E121" s="150"/>
      <c r="F121" s="41">
        <v>5</v>
      </c>
      <c r="G121" s="42">
        <v>768.84</v>
      </c>
      <c r="H121" s="151">
        <f t="shared" si="2"/>
        <v>3844.2000000000003</v>
      </c>
      <c r="I121" s="151"/>
      <c r="J121" s="151"/>
      <c r="K121" s="21" t="s">
        <v>300</v>
      </c>
      <c r="L121" s="5"/>
      <c r="M121" s="5"/>
    </row>
    <row r="122" spans="1:13" ht="18.75">
      <c r="A122" s="145"/>
      <c r="B122" s="125" t="s">
        <v>166</v>
      </c>
      <c r="C122" s="127"/>
      <c r="D122" s="150" t="s">
        <v>111</v>
      </c>
      <c r="E122" s="150"/>
      <c r="F122" s="41">
        <v>25</v>
      </c>
      <c r="G122" s="42">
        <v>2500</v>
      </c>
      <c r="H122" s="151">
        <f t="shared" si="2"/>
        <v>62500</v>
      </c>
      <c r="I122" s="151"/>
      <c r="J122" s="151"/>
      <c r="K122" s="21" t="s">
        <v>300</v>
      </c>
      <c r="L122" s="5"/>
      <c r="M122" s="5"/>
    </row>
    <row r="123" spans="1:13" ht="18.75">
      <c r="A123" s="145"/>
      <c r="B123" s="131" t="s">
        <v>352</v>
      </c>
      <c r="C123" s="131"/>
      <c r="D123" s="150" t="s">
        <v>111</v>
      </c>
      <c r="E123" s="150"/>
      <c r="F123" s="41">
        <v>30</v>
      </c>
      <c r="G123" s="42">
        <v>450</v>
      </c>
      <c r="H123" s="151">
        <f t="shared" si="2"/>
        <v>13500</v>
      </c>
      <c r="I123" s="151"/>
      <c r="J123" s="151"/>
      <c r="K123" s="21" t="s">
        <v>300</v>
      </c>
      <c r="L123" s="5"/>
      <c r="M123" s="5"/>
    </row>
    <row r="124" spans="1:13" ht="18.75">
      <c r="A124" s="145"/>
      <c r="B124" s="131" t="s">
        <v>167</v>
      </c>
      <c r="C124" s="131"/>
      <c r="D124" s="150" t="s">
        <v>111</v>
      </c>
      <c r="E124" s="150"/>
      <c r="F124" s="41">
        <v>9</v>
      </c>
      <c r="G124" s="42">
        <v>200</v>
      </c>
      <c r="H124" s="151">
        <f t="shared" si="2"/>
        <v>1800</v>
      </c>
      <c r="I124" s="151"/>
      <c r="J124" s="151"/>
      <c r="K124" s="21" t="s">
        <v>300</v>
      </c>
      <c r="L124" s="5"/>
      <c r="M124" s="5"/>
    </row>
    <row r="125" spans="1:13" ht="18.75">
      <c r="A125" s="145"/>
      <c r="B125" s="131" t="s">
        <v>472</v>
      </c>
      <c r="C125" s="131"/>
      <c r="D125" s="150" t="s">
        <v>111</v>
      </c>
      <c r="E125" s="150"/>
      <c r="F125" s="41">
        <v>25</v>
      </c>
      <c r="G125" s="42">
        <v>1200</v>
      </c>
      <c r="H125" s="151">
        <f t="shared" si="2"/>
        <v>30000</v>
      </c>
      <c r="I125" s="151"/>
      <c r="J125" s="151"/>
      <c r="K125" s="21" t="s">
        <v>300</v>
      </c>
      <c r="L125" s="5"/>
      <c r="M125" s="5"/>
    </row>
    <row r="126" spans="1:13" ht="18.75">
      <c r="A126" s="145"/>
      <c r="B126" s="125" t="s">
        <v>353</v>
      </c>
      <c r="C126" s="127"/>
      <c r="D126" s="155" t="s">
        <v>111</v>
      </c>
      <c r="E126" s="156"/>
      <c r="F126" s="41">
        <v>5</v>
      </c>
      <c r="G126" s="42">
        <v>150</v>
      </c>
      <c r="H126" s="157">
        <f>F126*G126</f>
        <v>750</v>
      </c>
      <c r="I126" s="158"/>
      <c r="J126" s="43"/>
      <c r="K126" s="21" t="s">
        <v>300</v>
      </c>
      <c r="L126" s="5"/>
      <c r="M126" s="5"/>
    </row>
    <row r="127" spans="1:13" ht="18.75">
      <c r="A127" s="145"/>
      <c r="B127" s="125" t="s">
        <v>354</v>
      </c>
      <c r="C127" s="127"/>
      <c r="D127" s="155" t="s">
        <v>111</v>
      </c>
      <c r="E127" s="156"/>
      <c r="F127" s="41">
        <v>45</v>
      </c>
      <c r="G127" s="42">
        <v>65</v>
      </c>
      <c r="H127" s="157">
        <f>F127*G127</f>
        <v>2925</v>
      </c>
      <c r="I127" s="158"/>
      <c r="J127" s="43"/>
      <c r="K127" s="21" t="s">
        <v>300</v>
      </c>
      <c r="L127" s="5"/>
      <c r="M127" s="5"/>
    </row>
    <row r="128" spans="1:13" ht="18.75">
      <c r="A128" s="145"/>
      <c r="B128" s="131" t="s">
        <v>168</v>
      </c>
      <c r="C128" s="131"/>
      <c r="D128" s="150" t="s">
        <v>111</v>
      </c>
      <c r="E128" s="150"/>
      <c r="F128" s="41">
        <v>350</v>
      </c>
      <c r="G128" s="42">
        <v>120</v>
      </c>
      <c r="H128" s="151">
        <f t="shared" si="2"/>
        <v>42000</v>
      </c>
      <c r="I128" s="151"/>
      <c r="J128" s="151"/>
      <c r="K128" s="21" t="s">
        <v>300</v>
      </c>
      <c r="L128" s="5"/>
      <c r="M128" s="5"/>
    </row>
    <row r="129" spans="1:13" ht="18.75">
      <c r="A129" s="145"/>
      <c r="B129" s="131" t="s">
        <v>355</v>
      </c>
      <c r="C129" s="131"/>
      <c r="D129" s="150" t="s">
        <v>111</v>
      </c>
      <c r="E129" s="150"/>
      <c r="F129" s="41">
        <v>140</v>
      </c>
      <c r="G129" s="42">
        <v>110</v>
      </c>
      <c r="H129" s="151">
        <f t="shared" si="2"/>
        <v>15400</v>
      </c>
      <c r="I129" s="151"/>
      <c r="J129" s="151"/>
      <c r="K129" s="21" t="s">
        <v>300</v>
      </c>
      <c r="L129" s="5"/>
      <c r="M129" s="5"/>
    </row>
    <row r="130" spans="1:13" ht="18.75">
      <c r="A130" s="145"/>
      <c r="B130" s="131" t="s">
        <v>473</v>
      </c>
      <c r="C130" s="131"/>
      <c r="D130" s="150" t="s">
        <v>111</v>
      </c>
      <c r="E130" s="150"/>
      <c r="F130" s="41">
        <v>29</v>
      </c>
      <c r="G130" s="42">
        <v>650</v>
      </c>
      <c r="H130" s="151">
        <f t="shared" si="2"/>
        <v>18850</v>
      </c>
      <c r="I130" s="151"/>
      <c r="J130" s="151"/>
      <c r="K130" s="21" t="s">
        <v>300</v>
      </c>
      <c r="L130" s="5"/>
      <c r="M130" s="5"/>
    </row>
    <row r="131" spans="1:13" ht="21" customHeight="1">
      <c r="A131" s="145"/>
      <c r="B131" s="125" t="s">
        <v>475</v>
      </c>
      <c r="C131" s="127"/>
      <c r="D131" s="155" t="s">
        <v>111</v>
      </c>
      <c r="E131" s="156"/>
      <c r="F131" s="41">
        <v>10</v>
      </c>
      <c r="G131" s="42">
        <v>3800</v>
      </c>
      <c r="H131" s="157">
        <f>G131*F131</f>
        <v>38000</v>
      </c>
      <c r="I131" s="158"/>
      <c r="J131" s="43"/>
      <c r="K131" s="21" t="s">
        <v>300</v>
      </c>
      <c r="L131" s="5"/>
      <c r="M131" s="5"/>
    </row>
    <row r="132" spans="1:13" ht="18.75">
      <c r="A132" s="145"/>
      <c r="B132" s="131" t="s">
        <v>169</v>
      </c>
      <c r="C132" s="131"/>
      <c r="D132" s="150" t="s">
        <v>111</v>
      </c>
      <c r="E132" s="150"/>
      <c r="F132" s="41">
        <v>60</v>
      </c>
      <c r="G132" s="42">
        <v>40</v>
      </c>
      <c r="H132" s="151">
        <f t="shared" si="2"/>
        <v>2400</v>
      </c>
      <c r="I132" s="151"/>
      <c r="J132" s="151"/>
      <c r="K132" s="21" t="s">
        <v>300</v>
      </c>
      <c r="L132" s="5"/>
      <c r="M132" s="5"/>
    </row>
    <row r="133" spans="1:13" ht="18.75">
      <c r="A133" s="145"/>
      <c r="B133" s="125" t="s">
        <v>356</v>
      </c>
      <c r="C133" s="127"/>
      <c r="D133" s="155" t="s">
        <v>111</v>
      </c>
      <c r="E133" s="156"/>
      <c r="F133" s="41">
        <v>205</v>
      </c>
      <c r="G133" s="42">
        <v>56</v>
      </c>
      <c r="H133" s="157">
        <f>F133*G133</f>
        <v>11480</v>
      </c>
      <c r="I133" s="158"/>
      <c r="J133" s="43"/>
      <c r="K133" s="21" t="s">
        <v>300</v>
      </c>
      <c r="L133" s="5"/>
      <c r="M133" s="5"/>
    </row>
    <row r="134" spans="1:13" ht="18.75">
      <c r="A134" s="145"/>
      <c r="B134" s="125" t="s">
        <v>476</v>
      </c>
      <c r="C134" s="127"/>
      <c r="D134" s="155" t="s">
        <v>111</v>
      </c>
      <c r="E134" s="156"/>
      <c r="F134" s="41">
        <v>8</v>
      </c>
      <c r="G134" s="42">
        <v>3500</v>
      </c>
      <c r="H134" s="157">
        <f>F134*G134</f>
        <v>28000</v>
      </c>
      <c r="I134" s="158"/>
      <c r="J134" s="43"/>
      <c r="K134" s="21" t="s">
        <v>300</v>
      </c>
      <c r="L134" s="5"/>
      <c r="M134" s="5"/>
    </row>
    <row r="135" spans="1:13" ht="18.75">
      <c r="A135" s="145"/>
      <c r="B135" s="125" t="s">
        <v>474</v>
      </c>
      <c r="C135" s="127"/>
      <c r="D135" s="155" t="s">
        <v>111</v>
      </c>
      <c r="E135" s="156"/>
      <c r="F135" s="41">
        <v>30</v>
      </c>
      <c r="G135" s="42">
        <v>1000</v>
      </c>
      <c r="H135" s="157">
        <f>F135*G135</f>
        <v>30000</v>
      </c>
      <c r="I135" s="158"/>
      <c r="J135" s="43"/>
      <c r="K135" s="21" t="s">
        <v>300</v>
      </c>
      <c r="L135" s="5"/>
      <c r="M135" s="5"/>
    </row>
    <row r="136" spans="1:13" ht="18" customHeight="1">
      <c r="A136" s="145"/>
      <c r="B136" s="125" t="s">
        <v>357</v>
      </c>
      <c r="C136" s="127"/>
      <c r="D136" s="155" t="s">
        <v>111</v>
      </c>
      <c r="E136" s="156"/>
      <c r="F136" s="41">
        <v>12</v>
      </c>
      <c r="G136" s="42">
        <v>1200</v>
      </c>
      <c r="H136" s="157">
        <f>G136*F136</f>
        <v>14400</v>
      </c>
      <c r="I136" s="158"/>
      <c r="J136" s="43"/>
      <c r="K136" s="21" t="s">
        <v>300</v>
      </c>
      <c r="L136" s="5"/>
      <c r="M136" s="5"/>
    </row>
    <row r="137" spans="1:13" ht="18.75" customHeight="1">
      <c r="A137" s="145"/>
      <c r="B137" s="125" t="s">
        <v>299</v>
      </c>
      <c r="C137" s="127"/>
      <c r="D137" s="155" t="s">
        <v>111</v>
      </c>
      <c r="E137" s="156"/>
      <c r="F137" s="41">
        <v>360</v>
      </c>
      <c r="G137" s="42">
        <v>36</v>
      </c>
      <c r="H137" s="157">
        <f>G137*F137</f>
        <v>12960</v>
      </c>
      <c r="I137" s="158"/>
      <c r="J137" s="43"/>
      <c r="K137" s="21" t="s">
        <v>300</v>
      </c>
      <c r="L137" s="5"/>
      <c r="M137" s="5"/>
    </row>
    <row r="138" spans="1:13" ht="19.5" customHeight="1">
      <c r="A138" s="145"/>
      <c r="B138" s="131" t="s">
        <v>358</v>
      </c>
      <c r="C138" s="131"/>
      <c r="D138" s="150" t="s">
        <v>111</v>
      </c>
      <c r="E138" s="150"/>
      <c r="F138" s="41">
        <v>25</v>
      </c>
      <c r="G138" s="42">
        <v>250</v>
      </c>
      <c r="H138" s="151">
        <f t="shared" si="2"/>
        <v>6250</v>
      </c>
      <c r="I138" s="151"/>
      <c r="J138" s="151"/>
      <c r="K138" s="21" t="s">
        <v>300</v>
      </c>
      <c r="L138" s="5"/>
      <c r="M138" s="5"/>
    </row>
    <row r="139" spans="1:13" ht="21" customHeight="1">
      <c r="A139" s="145"/>
      <c r="B139" s="162" t="s">
        <v>170</v>
      </c>
      <c r="C139" s="162"/>
      <c r="D139" s="162"/>
      <c r="E139" s="162"/>
      <c r="F139" s="50"/>
      <c r="G139" s="50"/>
      <c r="H139" s="163">
        <f>SUM(H89:J138)</f>
        <v>781609.2</v>
      </c>
      <c r="I139" s="163"/>
      <c r="J139" s="163"/>
      <c r="K139" s="15">
        <f>H139</f>
        <v>781609.2</v>
      </c>
      <c r="L139" s="5"/>
      <c r="M139" s="14"/>
    </row>
    <row r="140" spans="1:13" ht="23.25" customHeight="1">
      <c r="A140" s="145"/>
      <c r="B140" s="133" t="s">
        <v>235</v>
      </c>
      <c r="C140" s="133"/>
      <c r="D140" s="133"/>
      <c r="E140" s="133"/>
      <c r="F140" s="133"/>
      <c r="G140" s="133"/>
      <c r="H140" s="133"/>
      <c r="I140" s="133"/>
      <c r="J140" s="133"/>
      <c r="K140" s="21"/>
      <c r="L140" s="5"/>
      <c r="M140" s="5"/>
    </row>
    <row r="141" spans="1:13" ht="18.75" customHeight="1">
      <c r="A141" s="145"/>
      <c r="B141" s="164" t="s">
        <v>258</v>
      </c>
      <c r="C141" s="164"/>
      <c r="D141" s="164" t="s">
        <v>259</v>
      </c>
      <c r="E141" s="164"/>
      <c r="F141" s="51" t="s">
        <v>260</v>
      </c>
      <c r="G141" s="36" t="s">
        <v>261</v>
      </c>
      <c r="H141" s="164" t="s">
        <v>257</v>
      </c>
      <c r="I141" s="164"/>
      <c r="J141" s="164"/>
      <c r="K141" s="21"/>
      <c r="L141" s="5"/>
      <c r="M141" s="5"/>
    </row>
    <row r="142" spans="1:13" ht="18.75">
      <c r="A142" s="145"/>
      <c r="B142" s="131" t="s">
        <v>359</v>
      </c>
      <c r="C142" s="131"/>
      <c r="D142" s="150" t="s">
        <v>111</v>
      </c>
      <c r="E142" s="150"/>
      <c r="F142" s="41">
        <v>386</v>
      </c>
      <c r="G142" s="42">
        <v>25</v>
      </c>
      <c r="H142" s="151">
        <f>F142*G142</f>
        <v>9650</v>
      </c>
      <c r="I142" s="151"/>
      <c r="J142" s="151"/>
      <c r="K142" s="21" t="s">
        <v>300</v>
      </c>
      <c r="L142" s="5"/>
      <c r="M142" s="5"/>
    </row>
    <row r="143" spans="1:13" ht="18.75">
      <c r="A143" s="145"/>
      <c r="B143" s="131" t="s">
        <v>73</v>
      </c>
      <c r="C143" s="131"/>
      <c r="D143" s="150" t="s">
        <v>111</v>
      </c>
      <c r="E143" s="150"/>
      <c r="F143" s="41">
        <v>42</v>
      </c>
      <c r="G143" s="42">
        <v>300</v>
      </c>
      <c r="H143" s="151">
        <f>G143*F143</f>
        <v>12600</v>
      </c>
      <c r="I143" s="151"/>
      <c r="J143" s="151"/>
      <c r="K143" s="21" t="s">
        <v>300</v>
      </c>
      <c r="L143" s="5"/>
      <c r="M143" s="5"/>
    </row>
    <row r="144" spans="1:13" ht="18.75">
      <c r="A144" s="145"/>
      <c r="B144" s="131" t="s">
        <v>481</v>
      </c>
      <c r="C144" s="131"/>
      <c r="D144" s="155" t="s">
        <v>111</v>
      </c>
      <c r="E144" s="156"/>
      <c r="F144" s="41">
        <v>24</v>
      </c>
      <c r="G144" s="42">
        <v>1500</v>
      </c>
      <c r="H144" s="157">
        <f>G144*F144</f>
        <v>36000</v>
      </c>
      <c r="I144" s="158"/>
      <c r="J144" s="43"/>
      <c r="K144" s="21" t="s">
        <v>300</v>
      </c>
      <c r="L144" s="5"/>
      <c r="M144" s="5"/>
    </row>
    <row r="145" spans="1:13" ht="18.75">
      <c r="A145" s="145"/>
      <c r="B145" s="131" t="s">
        <v>360</v>
      </c>
      <c r="C145" s="131"/>
      <c r="D145" s="155" t="s">
        <v>111</v>
      </c>
      <c r="E145" s="156"/>
      <c r="F145" s="41">
        <v>973</v>
      </c>
      <c r="G145" s="42">
        <v>80</v>
      </c>
      <c r="H145" s="157">
        <f>G145*F145</f>
        <v>77840</v>
      </c>
      <c r="I145" s="158"/>
      <c r="J145" s="43"/>
      <c r="K145" s="21" t="s">
        <v>300</v>
      </c>
      <c r="L145" s="5"/>
      <c r="M145" s="5"/>
    </row>
    <row r="146" spans="1:13" ht="18.75">
      <c r="A146" s="145"/>
      <c r="B146" s="131" t="s">
        <v>171</v>
      </c>
      <c r="C146" s="131"/>
      <c r="D146" s="150" t="s">
        <v>111</v>
      </c>
      <c r="E146" s="150"/>
      <c r="F146" s="41">
        <v>1050</v>
      </c>
      <c r="G146" s="42">
        <v>14</v>
      </c>
      <c r="H146" s="151">
        <f>F146*G146</f>
        <v>14700</v>
      </c>
      <c r="I146" s="151"/>
      <c r="J146" s="151"/>
      <c r="K146" s="21" t="s">
        <v>300</v>
      </c>
      <c r="L146" s="5"/>
      <c r="M146" s="5"/>
    </row>
    <row r="147" spans="1:13" ht="18.75">
      <c r="A147" s="145"/>
      <c r="B147" s="125" t="s">
        <v>361</v>
      </c>
      <c r="C147" s="127"/>
      <c r="D147" s="155" t="s">
        <v>111</v>
      </c>
      <c r="E147" s="156"/>
      <c r="F147" s="41">
        <v>70</v>
      </c>
      <c r="G147" s="42">
        <v>40</v>
      </c>
      <c r="H147" s="157">
        <f>F147*G147</f>
        <v>2800</v>
      </c>
      <c r="I147" s="158"/>
      <c r="J147" s="43"/>
      <c r="K147" s="21" t="s">
        <v>300</v>
      </c>
      <c r="L147" s="5"/>
      <c r="M147" s="5"/>
    </row>
    <row r="148" spans="1:13" ht="18.75">
      <c r="A148" s="145"/>
      <c r="B148" s="125" t="s">
        <v>362</v>
      </c>
      <c r="C148" s="127"/>
      <c r="D148" s="155" t="s">
        <v>111</v>
      </c>
      <c r="E148" s="156"/>
      <c r="F148" s="41">
        <v>28</v>
      </c>
      <c r="G148" s="42">
        <v>380</v>
      </c>
      <c r="H148" s="157">
        <f>G148*F148</f>
        <v>10640</v>
      </c>
      <c r="I148" s="158"/>
      <c r="J148" s="43"/>
      <c r="K148" s="21" t="s">
        <v>300</v>
      </c>
      <c r="L148" s="5"/>
      <c r="M148" s="5"/>
    </row>
    <row r="149" spans="1:13" ht="18.75">
      <c r="A149" s="145"/>
      <c r="B149" s="131" t="s">
        <v>74</v>
      </c>
      <c r="C149" s="131"/>
      <c r="D149" s="150" t="s">
        <v>111</v>
      </c>
      <c r="E149" s="150"/>
      <c r="F149" s="41">
        <v>35</v>
      </c>
      <c r="G149" s="42">
        <v>380</v>
      </c>
      <c r="H149" s="151">
        <v>13860</v>
      </c>
      <c r="I149" s="151"/>
      <c r="J149" s="151"/>
      <c r="K149" s="21" t="s">
        <v>300</v>
      </c>
      <c r="L149" s="5"/>
      <c r="M149" s="5"/>
    </row>
    <row r="150" spans="1:13" ht="18.75">
      <c r="A150" s="145"/>
      <c r="B150" s="131" t="s">
        <v>480</v>
      </c>
      <c r="C150" s="131"/>
      <c r="D150" s="150" t="s">
        <v>111</v>
      </c>
      <c r="E150" s="150"/>
      <c r="F150" s="41">
        <v>76</v>
      </c>
      <c r="G150" s="42">
        <v>70</v>
      </c>
      <c r="H150" s="151">
        <f>F150*G150</f>
        <v>5320</v>
      </c>
      <c r="I150" s="151"/>
      <c r="J150" s="151"/>
      <c r="K150" s="21" t="s">
        <v>300</v>
      </c>
      <c r="L150" s="5"/>
      <c r="M150" s="5"/>
    </row>
    <row r="151" spans="1:13" ht="18.75">
      <c r="A151" s="145"/>
      <c r="B151" s="131" t="s">
        <v>546</v>
      </c>
      <c r="C151" s="131"/>
      <c r="D151" s="150" t="s">
        <v>111</v>
      </c>
      <c r="E151" s="150"/>
      <c r="F151" s="41">
        <v>25</v>
      </c>
      <c r="G151" s="42">
        <v>2000</v>
      </c>
      <c r="H151" s="151">
        <f>G151*F151</f>
        <v>50000</v>
      </c>
      <c r="I151" s="151"/>
      <c r="J151" s="151"/>
      <c r="K151" s="21" t="s">
        <v>300</v>
      </c>
      <c r="L151" s="5"/>
      <c r="M151" s="5"/>
    </row>
    <row r="152" spans="1:13" ht="18.75">
      <c r="A152" s="145"/>
      <c r="B152" s="131" t="s">
        <v>479</v>
      </c>
      <c r="C152" s="131"/>
      <c r="D152" s="150" t="s">
        <v>111</v>
      </c>
      <c r="E152" s="150"/>
      <c r="F152" s="41">
        <v>135</v>
      </c>
      <c r="G152" s="42">
        <v>80</v>
      </c>
      <c r="H152" s="151">
        <f>F152*G152</f>
        <v>10800</v>
      </c>
      <c r="I152" s="151"/>
      <c r="J152" s="151"/>
      <c r="K152" s="21" t="s">
        <v>300</v>
      </c>
      <c r="L152" s="5"/>
      <c r="M152" s="5"/>
    </row>
    <row r="153" spans="1:13" ht="18.75">
      <c r="A153" s="145"/>
      <c r="B153" s="125" t="s">
        <v>75</v>
      </c>
      <c r="C153" s="127"/>
      <c r="D153" s="155" t="s">
        <v>111</v>
      </c>
      <c r="E153" s="156"/>
      <c r="F153" s="41">
        <v>350</v>
      </c>
      <c r="G153" s="42">
        <v>80</v>
      </c>
      <c r="H153" s="157">
        <f>F153*G153</f>
        <v>28000</v>
      </c>
      <c r="I153" s="158"/>
      <c r="J153" s="43"/>
      <c r="K153" s="21" t="s">
        <v>300</v>
      </c>
      <c r="L153" s="5"/>
      <c r="M153" s="5"/>
    </row>
    <row r="154" spans="1:13" ht="18.75">
      <c r="A154" s="145"/>
      <c r="B154" s="125" t="s">
        <v>363</v>
      </c>
      <c r="C154" s="127"/>
      <c r="D154" s="155" t="s">
        <v>111</v>
      </c>
      <c r="E154" s="156"/>
      <c r="F154" s="41">
        <v>148</v>
      </c>
      <c r="G154" s="42">
        <v>400</v>
      </c>
      <c r="H154" s="157">
        <f aca="true" t="shared" si="3" ref="H154:H175">F154*G154</f>
        <v>59200</v>
      </c>
      <c r="I154" s="158"/>
      <c r="J154" s="43"/>
      <c r="K154" s="21" t="s">
        <v>300</v>
      </c>
      <c r="L154" s="5"/>
      <c r="M154" s="5"/>
    </row>
    <row r="155" spans="1:13" ht="18.75">
      <c r="A155" s="145"/>
      <c r="B155" s="125" t="s">
        <v>364</v>
      </c>
      <c r="C155" s="127"/>
      <c r="D155" s="155" t="s">
        <v>111</v>
      </c>
      <c r="E155" s="156"/>
      <c r="F155" s="41">
        <v>10</v>
      </c>
      <c r="G155" s="42">
        <v>25</v>
      </c>
      <c r="H155" s="157">
        <f t="shared" si="3"/>
        <v>250</v>
      </c>
      <c r="I155" s="158"/>
      <c r="J155" s="43"/>
      <c r="K155" s="21" t="s">
        <v>300</v>
      </c>
      <c r="L155" s="5"/>
      <c r="M155" s="5"/>
    </row>
    <row r="156" spans="1:13" ht="18.75">
      <c r="A156" s="145"/>
      <c r="B156" s="125" t="s">
        <v>365</v>
      </c>
      <c r="C156" s="127"/>
      <c r="D156" s="155" t="s">
        <v>146</v>
      </c>
      <c r="E156" s="156"/>
      <c r="F156" s="41">
        <v>750</v>
      </c>
      <c r="G156" s="42">
        <v>45</v>
      </c>
      <c r="H156" s="157">
        <f t="shared" si="3"/>
        <v>33750</v>
      </c>
      <c r="I156" s="158"/>
      <c r="J156" s="43"/>
      <c r="K156" s="21" t="s">
        <v>300</v>
      </c>
      <c r="L156" s="5"/>
      <c r="M156" s="5"/>
    </row>
    <row r="157" spans="1:13" ht="18.75">
      <c r="A157" s="145"/>
      <c r="B157" s="125" t="s">
        <v>81</v>
      </c>
      <c r="C157" s="127"/>
      <c r="D157" s="155" t="s">
        <v>111</v>
      </c>
      <c r="E157" s="156"/>
      <c r="F157" s="41">
        <v>70</v>
      </c>
      <c r="G157" s="42">
        <v>100</v>
      </c>
      <c r="H157" s="157">
        <f>F157*G157</f>
        <v>7000</v>
      </c>
      <c r="I157" s="158"/>
      <c r="J157" s="43"/>
      <c r="K157" s="21" t="s">
        <v>300</v>
      </c>
      <c r="L157" s="5"/>
      <c r="M157" s="5"/>
    </row>
    <row r="158" spans="1:13" ht="18.75">
      <c r="A158" s="145"/>
      <c r="B158" s="125" t="s">
        <v>366</v>
      </c>
      <c r="C158" s="127"/>
      <c r="D158" s="155" t="s">
        <v>111</v>
      </c>
      <c r="E158" s="156"/>
      <c r="F158" s="41">
        <v>22</v>
      </c>
      <c r="G158" s="42">
        <v>300</v>
      </c>
      <c r="H158" s="157">
        <f t="shared" si="3"/>
        <v>6600</v>
      </c>
      <c r="I158" s="158"/>
      <c r="J158" s="43"/>
      <c r="K158" s="21" t="s">
        <v>300</v>
      </c>
      <c r="L158" s="5"/>
      <c r="M158" s="5"/>
    </row>
    <row r="159" spans="1:13" ht="31.5" customHeight="1">
      <c r="A159" s="145"/>
      <c r="B159" s="125" t="s">
        <v>76</v>
      </c>
      <c r="C159" s="127"/>
      <c r="D159" s="155" t="s">
        <v>345</v>
      </c>
      <c r="E159" s="156"/>
      <c r="F159" s="41">
        <v>20</v>
      </c>
      <c r="G159" s="42">
        <v>800</v>
      </c>
      <c r="H159" s="157">
        <f>F159*G159</f>
        <v>16000</v>
      </c>
      <c r="I159" s="158"/>
      <c r="J159" s="43"/>
      <c r="K159" s="21" t="s">
        <v>300</v>
      </c>
      <c r="L159" s="5"/>
      <c r="M159" s="5"/>
    </row>
    <row r="160" spans="1:13" ht="18.75">
      <c r="A160" s="145"/>
      <c r="B160" s="125" t="s">
        <v>367</v>
      </c>
      <c r="C160" s="127"/>
      <c r="D160" s="155" t="s">
        <v>111</v>
      </c>
      <c r="E160" s="156"/>
      <c r="F160" s="41">
        <v>11</v>
      </c>
      <c r="G160" s="42">
        <v>400</v>
      </c>
      <c r="H160" s="157">
        <f>F160*G160</f>
        <v>4400</v>
      </c>
      <c r="I160" s="158"/>
      <c r="J160" s="43"/>
      <c r="K160" s="21" t="s">
        <v>300</v>
      </c>
      <c r="L160" s="5"/>
      <c r="M160" s="5"/>
    </row>
    <row r="161" spans="1:13" ht="18.75">
      <c r="A161" s="145"/>
      <c r="B161" s="125" t="s">
        <v>368</v>
      </c>
      <c r="C161" s="127"/>
      <c r="D161" s="155" t="s">
        <v>111</v>
      </c>
      <c r="E161" s="156"/>
      <c r="F161" s="41">
        <v>445</v>
      </c>
      <c r="G161" s="42">
        <v>90</v>
      </c>
      <c r="H161" s="157">
        <f t="shared" si="3"/>
        <v>40050</v>
      </c>
      <c r="I161" s="158"/>
      <c r="J161" s="43"/>
      <c r="K161" s="21" t="s">
        <v>300</v>
      </c>
      <c r="L161" s="5"/>
      <c r="M161" s="5"/>
    </row>
    <row r="162" spans="1:13" ht="18.75">
      <c r="A162" s="145"/>
      <c r="B162" s="131" t="s">
        <v>174</v>
      </c>
      <c r="C162" s="131"/>
      <c r="D162" s="155" t="s">
        <v>146</v>
      </c>
      <c r="E162" s="156"/>
      <c r="F162" s="41">
        <v>145</v>
      </c>
      <c r="G162" s="42">
        <v>20</v>
      </c>
      <c r="H162" s="157">
        <f t="shared" si="3"/>
        <v>2900</v>
      </c>
      <c r="I162" s="158"/>
      <c r="J162" s="43"/>
      <c r="K162" s="21" t="s">
        <v>300</v>
      </c>
      <c r="L162" s="5"/>
      <c r="M162" s="5"/>
    </row>
    <row r="163" spans="1:13" ht="18.75">
      <c r="A163" s="145"/>
      <c r="B163" s="125" t="s">
        <v>77</v>
      </c>
      <c r="C163" s="127"/>
      <c r="D163" s="155" t="s">
        <v>111</v>
      </c>
      <c r="E163" s="156"/>
      <c r="F163" s="41">
        <v>611</v>
      </c>
      <c r="G163" s="42">
        <v>150</v>
      </c>
      <c r="H163" s="157">
        <f t="shared" si="3"/>
        <v>91650</v>
      </c>
      <c r="I163" s="158"/>
      <c r="J163" s="43"/>
      <c r="K163" s="21" t="s">
        <v>300</v>
      </c>
      <c r="L163" s="5"/>
      <c r="M163" s="5"/>
    </row>
    <row r="164" spans="1:13" ht="18.75">
      <c r="A164" s="145"/>
      <c r="B164" s="131" t="s">
        <v>82</v>
      </c>
      <c r="C164" s="131"/>
      <c r="D164" s="150" t="s">
        <v>111</v>
      </c>
      <c r="E164" s="150"/>
      <c r="F164" s="41">
        <v>25</v>
      </c>
      <c r="G164" s="42">
        <v>2500</v>
      </c>
      <c r="H164" s="151">
        <f t="shared" si="3"/>
        <v>62500</v>
      </c>
      <c r="I164" s="151"/>
      <c r="J164" s="151"/>
      <c r="K164" s="21" t="s">
        <v>300</v>
      </c>
      <c r="L164" s="5"/>
      <c r="M164" s="5"/>
    </row>
    <row r="165" spans="1:13" ht="18.75">
      <c r="A165" s="145"/>
      <c r="B165" s="131" t="s">
        <v>78</v>
      </c>
      <c r="C165" s="131"/>
      <c r="D165" s="150" t="s">
        <v>111</v>
      </c>
      <c r="E165" s="150"/>
      <c r="F165" s="41">
        <v>60</v>
      </c>
      <c r="G165" s="42">
        <v>25</v>
      </c>
      <c r="H165" s="151">
        <f t="shared" si="3"/>
        <v>1500</v>
      </c>
      <c r="I165" s="151"/>
      <c r="J165" s="151"/>
      <c r="K165" s="21" t="s">
        <v>300</v>
      </c>
      <c r="L165" s="5"/>
      <c r="M165" s="5"/>
    </row>
    <row r="166" spans="1:13" ht="18.75">
      <c r="A166" s="145"/>
      <c r="B166" s="131" t="s">
        <v>482</v>
      </c>
      <c r="C166" s="131"/>
      <c r="D166" s="150" t="s">
        <v>111</v>
      </c>
      <c r="E166" s="150"/>
      <c r="F166" s="41">
        <v>10</v>
      </c>
      <c r="G166" s="42">
        <v>200</v>
      </c>
      <c r="H166" s="151">
        <f t="shared" si="3"/>
        <v>2000</v>
      </c>
      <c r="I166" s="151"/>
      <c r="J166" s="151"/>
      <c r="K166" s="21" t="s">
        <v>300</v>
      </c>
      <c r="L166" s="5"/>
      <c r="M166" s="5"/>
    </row>
    <row r="167" spans="1:13" ht="18.75">
      <c r="A167" s="145"/>
      <c r="B167" s="131" t="s">
        <v>172</v>
      </c>
      <c r="C167" s="131"/>
      <c r="D167" s="150" t="s">
        <v>111</v>
      </c>
      <c r="E167" s="150"/>
      <c r="F167" s="41">
        <v>30</v>
      </c>
      <c r="G167" s="42">
        <v>50</v>
      </c>
      <c r="H167" s="151">
        <f t="shared" si="3"/>
        <v>1500</v>
      </c>
      <c r="I167" s="151"/>
      <c r="J167" s="151"/>
      <c r="K167" s="21" t="s">
        <v>300</v>
      </c>
      <c r="L167" s="5"/>
      <c r="M167" s="5"/>
    </row>
    <row r="168" spans="1:13" ht="17.25" customHeight="1">
      <c r="A168" s="145"/>
      <c r="B168" s="131" t="s">
        <v>80</v>
      </c>
      <c r="C168" s="131"/>
      <c r="D168" s="150" t="s">
        <v>111</v>
      </c>
      <c r="E168" s="150"/>
      <c r="F168" s="41">
        <v>100</v>
      </c>
      <c r="G168" s="42">
        <v>20</v>
      </c>
      <c r="H168" s="151">
        <f t="shared" si="3"/>
        <v>2000</v>
      </c>
      <c r="I168" s="151"/>
      <c r="J168" s="151"/>
      <c r="K168" s="21" t="s">
        <v>300</v>
      </c>
      <c r="L168" s="5"/>
      <c r="M168" s="5"/>
    </row>
    <row r="169" spans="1:13" ht="18.75">
      <c r="A169" s="145"/>
      <c r="B169" s="131" t="s">
        <v>483</v>
      </c>
      <c r="C169" s="131"/>
      <c r="D169" s="150" t="s">
        <v>484</v>
      </c>
      <c r="E169" s="150"/>
      <c r="F169" s="41">
        <v>4</v>
      </c>
      <c r="G169" s="42">
        <v>1000</v>
      </c>
      <c r="H169" s="151">
        <f t="shared" si="3"/>
        <v>4000</v>
      </c>
      <c r="I169" s="151"/>
      <c r="J169" s="151"/>
      <c r="K169" s="21" t="s">
        <v>300</v>
      </c>
      <c r="L169" s="5"/>
      <c r="M169" s="5"/>
    </row>
    <row r="170" spans="1:13" ht="18.75">
      <c r="A170" s="145"/>
      <c r="B170" s="131" t="s">
        <v>369</v>
      </c>
      <c r="C170" s="131"/>
      <c r="D170" s="150" t="s">
        <v>111</v>
      </c>
      <c r="E170" s="150"/>
      <c r="F170" s="41">
        <v>100</v>
      </c>
      <c r="G170" s="42">
        <v>100</v>
      </c>
      <c r="H170" s="151">
        <f t="shared" si="3"/>
        <v>10000</v>
      </c>
      <c r="I170" s="151"/>
      <c r="J170" s="151"/>
      <c r="K170" s="21" t="s">
        <v>300</v>
      </c>
      <c r="L170" s="5"/>
      <c r="M170" s="5"/>
    </row>
    <row r="171" spans="1:13" ht="18.75">
      <c r="A171" s="145"/>
      <c r="B171" s="131" t="s">
        <v>544</v>
      </c>
      <c r="C171" s="131"/>
      <c r="D171" s="150" t="s">
        <v>111</v>
      </c>
      <c r="E171" s="150"/>
      <c r="F171" s="41">
        <v>3</v>
      </c>
      <c r="G171" s="42">
        <v>4500</v>
      </c>
      <c r="H171" s="151">
        <f>F171*G171</f>
        <v>13500</v>
      </c>
      <c r="I171" s="151"/>
      <c r="J171" s="151"/>
      <c r="K171" s="21" t="s">
        <v>300</v>
      </c>
      <c r="L171" s="5"/>
      <c r="M171" s="5"/>
    </row>
    <row r="172" spans="1:13" ht="18.75">
      <c r="A172" s="145"/>
      <c r="B172" s="131" t="s">
        <v>79</v>
      </c>
      <c r="C172" s="131"/>
      <c r="D172" s="150" t="s">
        <v>111</v>
      </c>
      <c r="E172" s="150"/>
      <c r="F172" s="41">
        <v>11</v>
      </c>
      <c r="G172" s="42">
        <v>1800</v>
      </c>
      <c r="H172" s="151">
        <f>F172*G172</f>
        <v>19800</v>
      </c>
      <c r="I172" s="151"/>
      <c r="J172" s="151"/>
      <c r="K172" s="21" t="s">
        <v>300</v>
      </c>
      <c r="L172" s="5"/>
      <c r="M172" s="5"/>
    </row>
    <row r="173" spans="1:13" ht="18.75">
      <c r="A173" s="145"/>
      <c r="B173" s="131" t="s">
        <v>329</v>
      </c>
      <c r="C173" s="131"/>
      <c r="D173" s="150" t="s">
        <v>111</v>
      </c>
      <c r="E173" s="150"/>
      <c r="F173" s="41">
        <v>100</v>
      </c>
      <c r="G173" s="42">
        <v>35</v>
      </c>
      <c r="H173" s="151">
        <f t="shared" si="3"/>
        <v>3500</v>
      </c>
      <c r="I173" s="151"/>
      <c r="J173" s="151"/>
      <c r="K173" s="21" t="s">
        <v>300</v>
      </c>
      <c r="L173" s="5"/>
      <c r="M173" s="5"/>
    </row>
    <row r="174" spans="1:13" ht="18.75">
      <c r="A174" s="145"/>
      <c r="B174" s="131" t="s">
        <v>72</v>
      </c>
      <c r="C174" s="131"/>
      <c r="D174" s="150" t="s">
        <v>111</v>
      </c>
      <c r="E174" s="150"/>
      <c r="F174" s="41">
        <v>15</v>
      </c>
      <c r="G174" s="42">
        <v>1400</v>
      </c>
      <c r="H174" s="151">
        <f t="shared" si="3"/>
        <v>21000</v>
      </c>
      <c r="I174" s="151"/>
      <c r="J174" s="151"/>
      <c r="K174" s="21" t="s">
        <v>300</v>
      </c>
      <c r="L174" s="5"/>
      <c r="M174" s="5"/>
    </row>
    <row r="175" spans="1:13" ht="18.75">
      <c r="A175" s="145"/>
      <c r="B175" s="131" t="s">
        <v>173</v>
      </c>
      <c r="C175" s="131"/>
      <c r="D175" s="150" t="s">
        <v>111</v>
      </c>
      <c r="E175" s="150"/>
      <c r="F175" s="41">
        <v>45</v>
      </c>
      <c r="G175" s="42">
        <v>100</v>
      </c>
      <c r="H175" s="151">
        <f t="shared" si="3"/>
        <v>4500</v>
      </c>
      <c r="I175" s="151"/>
      <c r="J175" s="151"/>
      <c r="K175" s="21" t="s">
        <v>300</v>
      </c>
      <c r="L175" s="5"/>
      <c r="M175" s="5"/>
    </row>
    <row r="176" spans="1:15" s="83" customFormat="1" ht="21" customHeight="1">
      <c r="A176" s="145"/>
      <c r="B176" s="131" t="s">
        <v>370</v>
      </c>
      <c r="C176" s="131"/>
      <c r="D176" s="150" t="s">
        <v>111</v>
      </c>
      <c r="E176" s="150"/>
      <c r="F176" s="41">
        <v>800</v>
      </c>
      <c r="G176" s="42">
        <v>12</v>
      </c>
      <c r="H176" s="151">
        <f>G176*F176</f>
        <v>9600</v>
      </c>
      <c r="I176" s="151"/>
      <c r="J176" s="151"/>
      <c r="K176" s="21" t="s">
        <v>300</v>
      </c>
      <c r="L176" s="82"/>
      <c r="M176" s="14"/>
      <c r="N176"/>
      <c r="O176"/>
    </row>
    <row r="177" spans="1:13" ht="18.75" customHeight="1">
      <c r="A177" s="145"/>
      <c r="B177" s="166" t="s">
        <v>371</v>
      </c>
      <c r="C177" s="167"/>
      <c r="D177" s="168"/>
      <c r="E177" s="169"/>
      <c r="F177" s="84"/>
      <c r="G177" s="84"/>
      <c r="H177" s="170">
        <f>SUM(H142:J176)</f>
        <v>689410</v>
      </c>
      <c r="I177" s="169"/>
      <c r="J177" s="84"/>
      <c r="K177" s="34">
        <f>H177</f>
        <v>689410</v>
      </c>
      <c r="L177" s="5"/>
      <c r="M177" s="5"/>
    </row>
    <row r="178" spans="1:13" ht="18.75">
      <c r="A178" s="145"/>
      <c r="B178" s="171" t="s">
        <v>236</v>
      </c>
      <c r="C178" s="171"/>
      <c r="D178" s="171"/>
      <c r="E178" s="171"/>
      <c r="F178" s="171"/>
      <c r="G178" s="171"/>
      <c r="H178" s="171"/>
      <c r="I178" s="171"/>
      <c r="J178" s="171"/>
      <c r="K178" s="21"/>
      <c r="L178" s="5"/>
      <c r="M178" s="5"/>
    </row>
    <row r="179" spans="1:13" ht="18.75" customHeight="1">
      <c r="A179" s="145"/>
      <c r="B179" s="172" t="s">
        <v>258</v>
      </c>
      <c r="C179" s="172"/>
      <c r="D179" s="164" t="s">
        <v>259</v>
      </c>
      <c r="E179" s="164"/>
      <c r="F179" s="51" t="s">
        <v>260</v>
      </c>
      <c r="G179" s="36" t="s">
        <v>261</v>
      </c>
      <c r="H179" s="164" t="s">
        <v>257</v>
      </c>
      <c r="I179" s="164"/>
      <c r="J179" s="164"/>
      <c r="K179" s="21"/>
      <c r="L179" s="5"/>
      <c r="M179" s="5"/>
    </row>
    <row r="180" spans="1:13" ht="18.75" customHeight="1">
      <c r="A180" s="145"/>
      <c r="B180" s="173" t="s">
        <v>372</v>
      </c>
      <c r="C180" s="174"/>
      <c r="D180" s="150" t="s">
        <v>178</v>
      </c>
      <c r="E180" s="150"/>
      <c r="F180" s="72">
        <v>332</v>
      </c>
      <c r="G180" s="42">
        <v>35</v>
      </c>
      <c r="H180" s="175">
        <f>G180*F180</f>
        <v>11620</v>
      </c>
      <c r="I180" s="175"/>
      <c r="J180" s="175"/>
      <c r="K180" s="21" t="s">
        <v>300</v>
      </c>
      <c r="L180" s="5"/>
      <c r="M180" s="5"/>
    </row>
    <row r="181" spans="1:13" ht="18.75" customHeight="1">
      <c r="A181" s="145"/>
      <c r="B181" s="131" t="s">
        <v>373</v>
      </c>
      <c r="C181" s="131"/>
      <c r="D181" s="150" t="s">
        <v>179</v>
      </c>
      <c r="E181" s="150"/>
      <c r="F181" s="72">
        <v>192</v>
      </c>
      <c r="G181" s="42">
        <v>71</v>
      </c>
      <c r="H181" s="175">
        <f aca="true" t="shared" si="4" ref="H181:H194">F181*G181</f>
        <v>13632</v>
      </c>
      <c r="I181" s="175"/>
      <c r="J181" s="175"/>
      <c r="K181" s="21" t="s">
        <v>300</v>
      </c>
      <c r="L181" s="5"/>
      <c r="M181" s="5"/>
    </row>
    <row r="182" spans="1:13" ht="18.75">
      <c r="A182" s="145"/>
      <c r="B182" s="131" t="s">
        <v>301</v>
      </c>
      <c r="C182" s="131"/>
      <c r="D182" s="150" t="s">
        <v>111</v>
      </c>
      <c r="E182" s="150"/>
      <c r="F182" s="41">
        <v>984</v>
      </c>
      <c r="G182" s="42">
        <v>10</v>
      </c>
      <c r="H182" s="175">
        <f t="shared" si="4"/>
        <v>9840</v>
      </c>
      <c r="I182" s="175"/>
      <c r="J182" s="175"/>
      <c r="K182" s="21" t="s">
        <v>300</v>
      </c>
      <c r="L182" s="5"/>
      <c r="M182" s="5"/>
    </row>
    <row r="183" spans="1:13" ht="18.75" customHeight="1">
      <c r="A183" s="145"/>
      <c r="B183" s="125" t="s">
        <v>175</v>
      </c>
      <c r="C183" s="127"/>
      <c r="D183" s="150" t="s">
        <v>111</v>
      </c>
      <c r="E183" s="150"/>
      <c r="F183" s="41">
        <v>535</v>
      </c>
      <c r="G183" s="42">
        <v>8</v>
      </c>
      <c r="H183" s="175">
        <f t="shared" si="4"/>
        <v>4280</v>
      </c>
      <c r="I183" s="175"/>
      <c r="J183" s="175"/>
      <c r="K183" s="21" t="s">
        <v>300</v>
      </c>
      <c r="L183" s="5"/>
      <c r="M183" s="5"/>
    </row>
    <row r="184" spans="1:13" ht="18.75">
      <c r="A184" s="145"/>
      <c r="B184" s="125" t="s">
        <v>374</v>
      </c>
      <c r="C184" s="127"/>
      <c r="D184" s="150" t="s">
        <v>112</v>
      </c>
      <c r="E184" s="150"/>
      <c r="F184" s="41">
        <v>365</v>
      </c>
      <c r="G184" s="42">
        <v>15</v>
      </c>
      <c r="H184" s="175">
        <f t="shared" si="4"/>
        <v>5475</v>
      </c>
      <c r="I184" s="175"/>
      <c r="J184" s="175"/>
      <c r="K184" s="21" t="s">
        <v>300</v>
      </c>
      <c r="L184" s="5"/>
      <c r="M184" s="5"/>
    </row>
    <row r="185" spans="1:13" ht="18.75">
      <c r="A185" s="145"/>
      <c r="B185" s="125" t="s">
        <v>485</v>
      </c>
      <c r="C185" s="127"/>
      <c r="D185" s="155" t="s">
        <v>484</v>
      </c>
      <c r="E185" s="156"/>
      <c r="F185" s="41">
        <v>800</v>
      </c>
      <c r="G185" s="42">
        <v>6</v>
      </c>
      <c r="H185" s="176">
        <f>G185*F185</f>
        <v>4800</v>
      </c>
      <c r="I185" s="177"/>
      <c r="J185" s="42"/>
      <c r="K185" s="21" t="s">
        <v>300</v>
      </c>
      <c r="L185" s="5"/>
      <c r="M185" s="5"/>
    </row>
    <row r="186" spans="1:13" ht="18.75">
      <c r="A186" s="145"/>
      <c r="B186" s="131" t="s">
        <v>176</v>
      </c>
      <c r="C186" s="131"/>
      <c r="D186" s="155" t="s">
        <v>179</v>
      </c>
      <c r="E186" s="156"/>
      <c r="F186" s="41">
        <v>655</v>
      </c>
      <c r="G186" s="42">
        <v>80</v>
      </c>
      <c r="H186" s="175">
        <f t="shared" si="4"/>
        <v>52400</v>
      </c>
      <c r="I186" s="175"/>
      <c r="J186" s="175"/>
      <c r="K186" s="21" t="s">
        <v>300</v>
      </c>
      <c r="L186" s="5"/>
      <c r="M186" s="5"/>
    </row>
    <row r="187" spans="1:13" ht="18.75" hidden="1">
      <c r="A187" s="145"/>
      <c r="B187" s="125"/>
      <c r="C187" s="127"/>
      <c r="D187" s="155"/>
      <c r="E187" s="156"/>
      <c r="F187" s="41"/>
      <c r="G187" s="42"/>
      <c r="H187" s="176"/>
      <c r="I187" s="177"/>
      <c r="J187" s="42"/>
      <c r="K187" s="21"/>
      <c r="L187" s="5"/>
      <c r="M187" s="5"/>
    </row>
    <row r="188" spans="1:13" ht="0.75" customHeight="1" hidden="1">
      <c r="A188" s="145"/>
      <c r="B188" s="125"/>
      <c r="C188" s="127"/>
      <c r="D188" s="155"/>
      <c r="E188" s="156"/>
      <c r="F188" s="41"/>
      <c r="G188" s="42"/>
      <c r="H188" s="176">
        <f>G188*F188</f>
        <v>0</v>
      </c>
      <c r="I188" s="177"/>
      <c r="J188" s="42"/>
      <c r="K188" s="21"/>
      <c r="L188" s="5"/>
      <c r="M188" s="5"/>
    </row>
    <row r="189" spans="1:13" ht="18.75">
      <c r="A189" s="145"/>
      <c r="B189" s="131" t="s">
        <v>177</v>
      </c>
      <c r="C189" s="131"/>
      <c r="D189" s="150" t="s">
        <v>112</v>
      </c>
      <c r="E189" s="150"/>
      <c r="F189" s="41">
        <v>598</v>
      </c>
      <c r="G189" s="42">
        <v>45</v>
      </c>
      <c r="H189" s="175">
        <f t="shared" si="4"/>
        <v>26910</v>
      </c>
      <c r="I189" s="175"/>
      <c r="J189" s="175"/>
      <c r="K189" s="21" t="s">
        <v>300</v>
      </c>
      <c r="L189" s="5"/>
      <c r="M189" s="5"/>
    </row>
    <row r="190" spans="1:13" ht="18.75">
      <c r="A190" s="145"/>
      <c r="B190" s="125" t="s">
        <v>33</v>
      </c>
      <c r="C190" s="127"/>
      <c r="D190" s="155" t="s">
        <v>179</v>
      </c>
      <c r="E190" s="156"/>
      <c r="F190" s="41">
        <v>505</v>
      </c>
      <c r="G190" s="42">
        <v>55</v>
      </c>
      <c r="H190" s="176">
        <f>G190*F190</f>
        <v>27775</v>
      </c>
      <c r="I190" s="177"/>
      <c r="J190" s="42"/>
      <c r="K190" s="21" t="s">
        <v>300</v>
      </c>
      <c r="L190" s="5"/>
      <c r="M190" s="5"/>
    </row>
    <row r="191" spans="1:13" ht="18.75">
      <c r="A191" s="145"/>
      <c r="B191" s="131" t="s">
        <v>180</v>
      </c>
      <c r="C191" s="131"/>
      <c r="D191" s="150" t="s">
        <v>179</v>
      </c>
      <c r="E191" s="150"/>
      <c r="F191" s="41">
        <v>686</v>
      </c>
      <c r="G191" s="42">
        <v>20</v>
      </c>
      <c r="H191" s="175">
        <f t="shared" si="4"/>
        <v>13720</v>
      </c>
      <c r="I191" s="175"/>
      <c r="J191" s="175"/>
      <c r="K191" s="21" t="s">
        <v>300</v>
      </c>
      <c r="L191" s="5"/>
      <c r="M191" s="5"/>
    </row>
    <row r="192" spans="1:13" ht="18.75">
      <c r="A192" s="145"/>
      <c r="B192" s="125" t="s">
        <v>375</v>
      </c>
      <c r="C192" s="127"/>
      <c r="D192" s="150" t="s">
        <v>111</v>
      </c>
      <c r="E192" s="150"/>
      <c r="F192" s="41">
        <v>650</v>
      </c>
      <c r="G192" s="42">
        <v>55</v>
      </c>
      <c r="H192" s="175">
        <f t="shared" si="4"/>
        <v>35750</v>
      </c>
      <c r="I192" s="175"/>
      <c r="J192" s="175"/>
      <c r="K192" s="21" t="s">
        <v>300</v>
      </c>
      <c r="L192" s="5"/>
      <c r="M192" s="5"/>
    </row>
    <row r="193" spans="1:13" ht="18.75">
      <c r="A193" s="145"/>
      <c r="B193" s="131" t="s">
        <v>181</v>
      </c>
      <c r="C193" s="131"/>
      <c r="D193" s="150" t="s">
        <v>111</v>
      </c>
      <c r="E193" s="150"/>
      <c r="F193" s="41">
        <v>252</v>
      </c>
      <c r="G193" s="42">
        <v>35</v>
      </c>
      <c r="H193" s="175">
        <f t="shared" si="4"/>
        <v>8820</v>
      </c>
      <c r="I193" s="175"/>
      <c r="J193" s="175"/>
      <c r="K193" s="21" t="s">
        <v>300</v>
      </c>
      <c r="L193" s="5"/>
      <c r="M193" s="5"/>
    </row>
    <row r="194" spans="1:13" ht="18.75">
      <c r="A194" s="145"/>
      <c r="B194" s="131" t="s">
        <v>376</v>
      </c>
      <c r="C194" s="131"/>
      <c r="D194" s="150" t="s">
        <v>179</v>
      </c>
      <c r="E194" s="150"/>
      <c r="F194" s="41">
        <v>328</v>
      </c>
      <c r="G194" s="42">
        <v>65</v>
      </c>
      <c r="H194" s="175">
        <f t="shared" si="4"/>
        <v>21320</v>
      </c>
      <c r="I194" s="175"/>
      <c r="J194" s="175"/>
      <c r="K194" s="21" t="s">
        <v>300</v>
      </c>
      <c r="L194" s="5"/>
      <c r="M194" s="5"/>
    </row>
    <row r="195" spans="1:13" ht="18.75">
      <c r="A195" s="145"/>
      <c r="B195" s="125" t="s">
        <v>377</v>
      </c>
      <c r="C195" s="127"/>
      <c r="D195" s="155" t="s">
        <v>111</v>
      </c>
      <c r="E195" s="156"/>
      <c r="F195" s="41">
        <v>276</v>
      </c>
      <c r="G195" s="42">
        <v>40</v>
      </c>
      <c r="H195" s="176">
        <f>G195*F195</f>
        <v>11040</v>
      </c>
      <c r="I195" s="177"/>
      <c r="J195" s="42"/>
      <c r="K195" s="21" t="s">
        <v>300</v>
      </c>
      <c r="L195" s="5"/>
      <c r="M195" s="5"/>
    </row>
    <row r="196" spans="1:13" ht="21" customHeight="1">
      <c r="A196" s="145"/>
      <c r="B196" s="162" t="s">
        <v>237</v>
      </c>
      <c r="C196" s="162"/>
      <c r="D196" s="162"/>
      <c r="E196" s="162"/>
      <c r="F196" s="50"/>
      <c r="G196" s="50"/>
      <c r="H196" s="163">
        <f>SUM(H180:J195)</f>
        <v>247382</v>
      </c>
      <c r="I196" s="163"/>
      <c r="J196" s="163"/>
      <c r="K196" s="15">
        <f>H196</f>
        <v>247382</v>
      </c>
      <c r="L196" s="5"/>
      <c r="M196" s="14"/>
    </row>
    <row r="197" spans="1:13" ht="18.75">
      <c r="A197" s="145"/>
      <c r="B197" s="171" t="s">
        <v>398</v>
      </c>
      <c r="C197" s="171"/>
      <c r="D197" s="171"/>
      <c r="E197" s="171"/>
      <c r="F197" s="171"/>
      <c r="G197" s="171"/>
      <c r="H197" s="171"/>
      <c r="I197" s="171"/>
      <c r="J197" s="171"/>
      <c r="K197" s="21"/>
      <c r="L197" s="5"/>
      <c r="M197" s="13"/>
    </row>
    <row r="198" spans="1:13" ht="18.75" customHeight="1">
      <c r="A198" s="145"/>
      <c r="B198" s="164" t="s">
        <v>258</v>
      </c>
      <c r="C198" s="164"/>
      <c r="D198" s="164" t="s">
        <v>259</v>
      </c>
      <c r="E198" s="164"/>
      <c r="F198" s="51" t="s">
        <v>260</v>
      </c>
      <c r="G198" s="36" t="s">
        <v>261</v>
      </c>
      <c r="H198" s="164" t="s">
        <v>257</v>
      </c>
      <c r="I198" s="164"/>
      <c r="J198" s="164"/>
      <c r="K198" s="21"/>
      <c r="L198" s="5"/>
      <c r="M198" s="13"/>
    </row>
    <row r="199" spans="1:13" ht="18.75" customHeight="1" hidden="1">
      <c r="A199" s="145"/>
      <c r="B199" s="131" t="s">
        <v>191</v>
      </c>
      <c r="C199" s="131"/>
      <c r="D199" s="150" t="s">
        <v>111</v>
      </c>
      <c r="E199" s="150"/>
      <c r="F199" s="41"/>
      <c r="G199" s="42"/>
      <c r="H199" s="151">
        <f aca="true" t="shared" si="5" ref="H199:H243">F199*G199</f>
        <v>0</v>
      </c>
      <c r="I199" s="151"/>
      <c r="J199" s="151"/>
      <c r="K199" s="21"/>
      <c r="L199" s="5"/>
      <c r="M199" s="13"/>
    </row>
    <row r="200" spans="1:13" ht="18.75">
      <c r="A200" s="145"/>
      <c r="B200" s="131" t="s">
        <v>488</v>
      </c>
      <c r="C200" s="131"/>
      <c r="D200" s="150" t="s">
        <v>111</v>
      </c>
      <c r="E200" s="150"/>
      <c r="F200" s="41">
        <v>67</v>
      </c>
      <c r="G200" s="42">
        <v>1500</v>
      </c>
      <c r="H200" s="151">
        <f t="shared" si="5"/>
        <v>100500</v>
      </c>
      <c r="I200" s="151"/>
      <c r="J200" s="151"/>
      <c r="K200" s="21" t="s">
        <v>300</v>
      </c>
      <c r="L200" s="5"/>
      <c r="M200" s="13"/>
    </row>
    <row r="201" spans="1:13" ht="18.75">
      <c r="A201" s="145"/>
      <c r="B201" s="131" t="s">
        <v>192</v>
      </c>
      <c r="C201" s="131"/>
      <c r="D201" s="150" t="s">
        <v>193</v>
      </c>
      <c r="E201" s="150"/>
      <c r="F201" s="41">
        <v>325</v>
      </c>
      <c r="G201" s="42">
        <v>550</v>
      </c>
      <c r="H201" s="151">
        <f t="shared" si="5"/>
        <v>178750</v>
      </c>
      <c r="I201" s="151"/>
      <c r="J201" s="151"/>
      <c r="K201" s="21" t="s">
        <v>300</v>
      </c>
      <c r="L201" s="5"/>
      <c r="M201" s="13"/>
    </row>
    <row r="202" spans="1:13" ht="18.75">
      <c r="A202" s="145"/>
      <c r="B202" s="131" t="s">
        <v>91</v>
      </c>
      <c r="C202" s="131"/>
      <c r="D202" s="150" t="s">
        <v>111</v>
      </c>
      <c r="E202" s="150"/>
      <c r="F202" s="41">
        <v>18</v>
      </c>
      <c r="G202" s="42">
        <v>5000</v>
      </c>
      <c r="H202" s="151">
        <f t="shared" si="5"/>
        <v>90000</v>
      </c>
      <c r="I202" s="151"/>
      <c r="J202" s="151"/>
      <c r="K202" s="21" t="s">
        <v>300</v>
      </c>
      <c r="L202" s="5"/>
      <c r="M202" s="13"/>
    </row>
    <row r="203" spans="1:13" ht="18.75">
      <c r="A203" s="145"/>
      <c r="B203" s="131" t="s">
        <v>383</v>
      </c>
      <c r="C203" s="131"/>
      <c r="D203" s="150" t="s">
        <v>111</v>
      </c>
      <c r="E203" s="150"/>
      <c r="F203" s="41">
        <v>20</v>
      </c>
      <c r="G203" s="42">
        <v>3700</v>
      </c>
      <c r="H203" s="151">
        <f t="shared" si="5"/>
        <v>74000</v>
      </c>
      <c r="I203" s="151"/>
      <c r="J203" s="151"/>
      <c r="K203" s="21" t="s">
        <v>300</v>
      </c>
      <c r="L203" s="5"/>
      <c r="M203" s="13"/>
    </row>
    <row r="204" spans="1:13" ht="18.75">
      <c r="A204" s="145"/>
      <c r="B204" s="131" t="s">
        <v>486</v>
      </c>
      <c r="C204" s="131"/>
      <c r="D204" s="150" t="s">
        <v>111</v>
      </c>
      <c r="E204" s="150"/>
      <c r="F204" s="41">
        <v>23</v>
      </c>
      <c r="G204" s="42">
        <v>1800</v>
      </c>
      <c r="H204" s="151">
        <f>F204*G204</f>
        <v>41400</v>
      </c>
      <c r="I204" s="151"/>
      <c r="J204" s="151"/>
      <c r="K204" s="21" t="s">
        <v>300</v>
      </c>
      <c r="L204" s="5"/>
      <c r="M204" s="13"/>
    </row>
    <row r="205" spans="1:13" ht="18.75">
      <c r="A205" s="145"/>
      <c r="B205" s="131" t="s">
        <v>194</v>
      </c>
      <c r="C205" s="131"/>
      <c r="D205" s="150" t="s">
        <v>111</v>
      </c>
      <c r="E205" s="150"/>
      <c r="F205" s="41">
        <v>47</v>
      </c>
      <c r="G205" s="42">
        <v>980</v>
      </c>
      <c r="H205" s="151">
        <f t="shared" si="5"/>
        <v>46060</v>
      </c>
      <c r="I205" s="151"/>
      <c r="J205" s="151"/>
      <c r="K205" s="21" t="s">
        <v>300</v>
      </c>
      <c r="L205" s="5"/>
      <c r="M205" s="13"/>
    </row>
    <row r="206" spans="1:13" ht="18.75" customHeight="1" hidden="1">
      <c r="A206" s="145"/>
      <c r="B206" s="131" t="s">
        <v>195</v>
      </c>
      <c r="C206" s="131"/>
      <c r="D206" s="150" t="s">
        <v>111</v>
      </c>
      <c r="E206" s="150"/>
      <c r="F206" s="41"/>
      <c r="G206" s="42"/>
      <c r="H206" s="151">
        <f t="shared" si="5"/>
        <v>0</v>
      </c>
      <c r="I206" s="151"/>
      <c r="J206" s="151"/>
      <c r="K206" s="21"/>
      <c r="L206" s="5"/>
      <c r="M206" s="13"/>
    </row>
    <row r="207" spans="1:13" ht="18.75" customHeight="1" hidden="1">
      <c r="A207" s="145"/>
      <c r="B207" s="131" t="s">
        <v>196</v>
      </c>
      <c r="C207" s="131"/>
      <c r="D207" s="150" t="s">
        <v>111</v>
      </c>
      <c r="E207" s="150"/>
      <c r="F207" s="41"/>
      <c r="G207" s="42"/>
      <c r="H207" s="151">
        <f t="shared" si="5"/>
        <v>0</v>
      </c>
      <c r="I207" s="151"/>
      <c r="J207" s="151"/>
      <c r="K207" s="21"/>
      <c r="L207" s="5"/>
      <c r="M207" s="13"/>
    </row>
    <row r="208" spans="1:13" ht="18.75" customHeight="1" hidden="1">
      <c r="A208" s="145"/>
      <c r="B208" s="131" t="s">
        <v>197</v>
      </c>
      <c r="C208" s="131"/>
      <c r="D208" s="150" t="s">
        <v>111</v>
      </c>
      <c r="E208" s="150"/>
      <c r="F208" s="41"/>
      <c r="G208" s="42"/>
      <c r="H208" s="151">
        <f t="shared" si="5"/>
        <v>0</v>
      </c>
      <c r="I208" s="151"/>
      <c r="J208" s="151"/>
      <c r="K208" s="21"/>
      <c r="L208" s="5"/>
      <c r="M208" s="13"/>
    </row>
    <row r="209" spans="1:13" ht="18.75">
      <c r="A209" s="145"/>
      <c r="B209" s="131" t="s">
        <v>198</v>
      </c>
      <c r="C209" s="131"/>
      <c r="D209" s="150" t="s">
        <v>111</v>
      </c>
      <c r="E209" s="150"/>
      <c r="F209" s="41">
        <v>24</v>
      </c>
      <c r="G209" s="42">
        <v>1000</v>
      </c>
      <c r="H209" s="151">
        <f>F209*G209</f>
        <v>24000</v>
      </c>
      <c r="I209" s="151"/>
      <c r="J209" s="151"/>
      <c r="K209" s="21" t="s">
        <v>300</v>
      </c>
      <c r="L209" s="5"/>
      <c r="M209" s="13"/>
    </row>
    <row r="210" spans="1:13" ht="18.75">
      <c r="A210" s="145"/>
      <c r="B210" s="131" t="s">
        <v>384</v>
      </c>
      <c r="C210" s="131"/>
      <c r="D210" s="150" t="s">
        <v>111</v>
      </c>
      <c r="E210" s="150"/>
      <c r="F210" s="41">
        <v>16</v>
      </c>
      <c r="G210" s="42">
        <v>1700</v>
      </c>
      <c r="H210" s="151">
        <f t="shared" si="5"/>
        <v>27200</v>
      </c>
      <c r="I210" s="151"/>
      <c r="J210" s="151"/>
      <c r="K210" s="21" t="s">
        <v>300</v>
      </c>
      <c r="L210" s="5"/>
      <c r="M210" s="13"/>
    </row>
    <row r="211" spans="1:13" ht="18.75" customHeight="1" hidden="1">
      <c r="A211" s="145"/>
      <c r="B211" s="131" t="s">
        <v>199</v>
      </c>
      <c r="C211" s="131"/>
      <c r="D211" s="150" t="s">
        <v>111</v>
      </c>
      <c r="E211" s="150"/>
      <c r="F211" s="41"/>
      <c r="G211" s="42"/>
      <c r="H211" s="151">
        <f t="shared" si="5"/>
        <v>0</v>
      </c>
      <c r="I211" s="151"/>
      <c r="J211" s="151"/>
      <c r="K211" s="21"/>
      <c r="L211" s="5"/>
      <c r="M211" s="13"/>
    </row>
    <row r="212" spans="1:13" ht="18.75">
      <c r="A212" s="145"/>
      <c r="B212" s="131" t="s">
        <v>607</v>
      </c>
      <c r="C212" s="131"/>
      <c r="D212" s="150" t="s">
        <v>111</v>
      </c>
      <c r="E212" s="150"/>
      <c r="F212" s="41">
        <v>25</v>
      </c>
      <c r="G212" s="42">
        <v>900</v>
      </c>
      <c r="H212" s="151">
        <f t="shared" si="5"/>
        <v>22500</v>
      </c>
      <c r="I212" s="151"/>
      <c r="J212" s="151"/>
      <c r="K212" s="21" t="s">
        <v>300</v>
      </c>
      <c r="L212" s="5"/>
      <c r="M212" s="13"/>
    </row>
    <row r="213" spans="1:13" ht="18.75">
      <c r="A213" s="145"/>
      <c r="B213" s="131" t="s">
        <v>302</v>
      </c>
      <c r="C213" s="131"/>
      <c r="D213" s="150" t="s">
        <v>111</v>
      </c>
      <c r="E213" s="150"/>
      <c r="F213" s="41">
        <v>2</v>
      </c>
      <c r="G213" s="42">
        <v>2400</v>
      </c>
      <c r="H213" s="151">
        <f t="shared" si="5"/>
        <v>4800</v>
      </c>
      <c r="I213" s="151"/>
      <c r="J213" s="151"/>
      <c r="K213" s="21" t="s">
        <v>300</v>
      </c>
      <c r="L213" s="5"/>
      <c r="M213" s="13"/>
    </row>
    <row r="214" spans="1:13" ht="18.75">
      <c r="A214" s="145"/>
      <c r="B214" s="131" t="s">
        <v>608</v>
      </c>
      <c r="C214" s="131"/>
      <c r="D214" s="150" t="s">
        <v>111</v>
      </c>
      <c r="E214" s="150"/>
      <c r="F214" s="41">
        <v>18</v>
      </c>
      <c r="G214" s="42">
        <v>550</v>
      </c>
      <c r="H214" s="151">
        <f t="shared" si="5"/>
        <v>9900</v>
      </c>
      <c r="I214" s="151"/>
      <c r="J214" s="151"/>
      <c r="K214" s="21" t="s">
        <v>300</v>
      </c>
      <c r="L214" s="5"/>
      <c r="M214" s="13"/>
    </row>
    <row r="215" spans="1:13" ht="18.75">
      <c r="A215" s="145"/>
      <c r="B215" s="131" t="s">
        <v>303</v>
      </c>
      <c r="C215" s="131"/>
      <c r="D215" s="150" t="s">
        <v>111</v>
      </c>
      <c r="E215" s="150"/>
      <c r="F215" s="41">
        <v>5</v>
      </c>
      <c r="G215" s="42">
        <v>600</v>
      </c>
      <c r="H215" s="151">
        <f t="shared" si="5"/>
        <v>3000</v>
      </c>
      <c r="I215" s="151"/>
      <c r="J215" s="151"/>
      <c r="K215" s="21" t="s">
        <v>300</v>
      </c>
      <c r="L215" s="5"/>
      <c r="M215" s="13"/>
    </row>
    <row r="216" spans="1:13" ht="18.75">
      <c r="A216" s="145"/>
      <c r="B216" s="131" t="s">
        <v>200</v>
      </c>
      <c r="C216" s="131"/>
      <c r="D216" s="150" t="s">
        <v>111</v>
      </c>
      <c r="E216" s="150"/>
      <c r="F216" s="41">
        <v>34</v>
      </c>
      <c r="G216" s="42">
        <v>190</v>
      </c>
      <c r="H216" s="151">
        <f t="shared" si="5"/>
        <v>6460</v>
      </c>
      <c r="I216" s="151"/>
      <c r="J216" s="151"/>
      <c r="K216" s="21" t="s">
        <v>300</v>
      </c>
      <c r="L216" s="5"/>
      <c r="M216" s="13"/>
    </row>
    <row r="217" spans="1:13" ht="18.75">
      <c r="A217" s="145"/>
      <c r="B217" s="131" t="s">
        <v>385</v>
      </c>
      <c r="C217" s="131"/>
      <c r="D217" s="150" t="s">
        <v>111</v>
      </c>
      <c r="E217" s="150"/>
      <c r="F217" s="41">
        <v>28</v>
      </c>
      <c r="G217" s="42">
        <v>5900</v>
      </c>
      <c r="H217" s="157">
        <f>F217*G217</f>
        <v>165200</v>
      </c>
      <c r="I217" s="158"/>
      <c r="J217" s="43"/>
      <c r="K217" s="21" t="s">
        <v>300</v>
      </c>
      <c r="L217" s="5"/>
      <c r="M217" s="13"/>
    </row>
    <row r="218" spans="1:13" ht="18.75">
      <c r="A218" s="145"/>
      <c r="B218" s="131" t="s">
        <v>331</v>
      </c>
      <c r="C218" s="131"/>
      <c r="D218" s="150" t="s">
        <v>111</v>
      </c>
      <c r="E218" s="150"/>
      <c r="F218" s="41">
        <v>4</v>
      </c>
      <c r="G218" s="42">
        <v>600</v>
      </c>
      <c r="H218" s="151">
        <f>G218*F218</f>
        <v>2400</v>
      </c>
      <c r="I218" s="151"/>
      <c r="J218" s="151"/>
      <c r="K218" s="21" t="s">
        <v>300</v>
      </c>
      <c r="L218" s="5"/>
      <c r="M218" s="13"/>
    </row>
    <row r="219" spans="1:13" ht="18.75">
      <c r="A219" s="145"/>
      <c r="B219" s="131" t="s">
        <v>388</v>
      </c>
      <c r="C219" s="131"/>
      <c r="D219" s="150" t="s">
        <v>111</v>
      </c>
      <c r="E219" s="150"/>
      <c r="F219" s="41">
        <v>49</v>
      </c>
      <c r="G219" s="42">
        <v>1500</v>
      </c>
      <c r="H219" s="151">
        <f t="shared" si="5"/>
        <v>73500</v>
      </c>
      <c r="I219" s="151"/>
      <c r="J219" s="151"/>
      <c r="K219" s="21" t="s">
        <v>300</v>
      </c>
      <c r="L219" s="5"/>
      <c r="M219" s="13"/>
    </row>
    <row r="220" spans="1:13" ht="18.75">
      <c r="A220" s="145"/>
      <c r="B220" s="131" t="s">
        <v>489</v>
      </c>
      <c r="C220" s="131"/>
      <c r="D220" s="150" t="s">
        <v>111</v>
      </c>
      <c r="E220" s="150"/>
      <c r="F220" s="41">
        <v>2</v>
      </c>
      <c r="G220" s="42">
        <v>5800</v>
      </c>
      <c r="H220" s="151">
        <f t="shared" si="5"/>
        <v>11600</v>
      </c>
      <c r="I220" s="151"/>
      <c r="J220" s="151"/>
      <c r="K220" s="21" t="s">
        <v>300</v>
      </c>
      <c r="L220" s="5"/>
      <c r="M220" s="13"/>
    </row>
    <row r="221" spans="1:13" ht="18.75">
      <c r="A221" s="145"/>
      <c r="B221" s="131" t="s">
        <v>386</v>
      </c>
      <c r="C221" s="131"/>
      <c r="D221" s="150" t="s">
        <v>111</v>
      </c>
      <c r="E221" s="150"/>
      <c r="F221" s="41">
        <v>50</v>
      </c>
      <c r="G221" s="42">
        <v>5990</v>
      </c>
      <c r="H221" s="151">
        <f t="shared" si="5"/>
        <v>299500</v>
      </c>
      <c r="I221" s="151"/>
      <c r="J221" s="151"/>
      <c r="K221" s="21" t="s">
        <v>300</v>
      </c>
      <c r="L221" s="5"/>
      <c r="M221" s="13"/>
    </row>
    <row r="222" spans="1:13" ht="18.75">
      <c r="A222" s="145"/>
      <c r="B222" s="131" t="s">
        <v>389</v>
      </c>
      <c r="C222" s="131"/>
      <c r="D222" s="150" t="s">
        <v>111</v>
      </c>
      <c r="E222" s="150"/>
      <c r="F222" s="41">
        <v>18</v>
      </c>
      <c r="G222" s="42">
        <v>5990</v>
      </c>
      <c r="H222" s="151">
        <f>F222*G222</f>
        <v>107820</v>
      </c>
      <c r="I222" s="151"/>
      <c r="J222" s="151"/>
      <c r="K222" s="21" t="s">
        <v>300</v>
      </c>
      <c r="L222" s="5"/>
      <c r="M222" s="13"/>
    </row>
    <row r="223" spans="1:13" ht="18.75" customHeight="1">
      <c r="A223" s="145"/>
      <c r="B223" s="131" t="s">
        <v>92</v>
      </c>
      <c r="C223" s="131"/>
      <c r="D223" s="150" t="s">
        <v>111</v>
      </c>
      <c r="E223" s="150"/>
      <c r="F223" s="41">
        <v>4</v>
      </c>
      <c r="G223" s="42">
        <v>1800</v>
      </c>
      <c r="H223" s="151">
        <f t="shared" si="5"/>
        <v>7200</v>
      </c>
      <c r="I223" s="151"/>
      <c r="J223" s="151"/>
      <c r="K223" s="21" t="s">
        <v>300</v>
      </c>
      <c r="L223" s="5"/>
      <c r="M223" s="13"/>
    </row>
    <row r="224" spans="1:13" ht="18.75">
      <c r="A224" s="145"/>
      <c r="B224" s="131" t="s">
        <v>95</v>
      </c>
      <c r="C224" s="131"/>
      <c r="D224" s="150" t="s">
        <v>111</v>
      </c>
      <c r="E224" s="150"/>
      <c r="F224" s="41">
        <v>20</v>
      </c>
      <c r="G224" s="42">
        <v>2000</v>
      </c>
      <c r="H224" s="151">
        <f>F224*G224</f>
        <v>40000</v>
      </c>
      <c r="I224" s="151"/>
      <c r="J224" s="151"/>
      <c r="K224" s="21" t="s">
        <v>300</v>
      </c>
      <c r="L224" s="5"/>
      <c r="M224" s="13"/>
    </row>
    <row r="225" spans="1:13" ht="18.75">
      <c r="A225" s="145"/>
      <c r="B225" s="131" t="s">
        <v>94</v>
      </c>
      <c r="C225" s="131"/>
      <c r="D225" s="150" t="s">
        <v>111</v>
      </c>
      <c r="E225" s="150"/>
      <c r="F225" s="41">
        <v>7</v>
      </c>
      <c r="G225" s="42">
        <v>3500</v>
      </c>
      <c r="H225" s="151">
        <f>F225*G225</f>
        <v>24500</v>
      </c>
      <c r="I225" s="151"/>
      <c r="J225" s="151"/>
      <c r="K225" s="21" t="s">
        <v>300</v>
      </c>
      <c r="L225" s="5"/>
      <c r="M225" s="13"/>
    </row>
    <row r="226" spans="1:13" ht="18.75">
      <c r="A226" s="145"/>
      <c r="B226" s="131" t="s">
        <v>315</v>
      </c>
      <c r="C226" s="131"/>
      <c r="D226" s="150" t="s">
        <v>111</v>
      </c>
      <c r="E226" s="150"/>
      <c r="F226" s="41">
        <v>24</v>
      </c>
      <c r="G226" s="42">
        <v>5900</v>
      </c>
      <c r="H226" s="151">
        <f>F226*G226</f>
        <v>141600</v>
      </c>
      <c r="I226" s="151"/>
      <c r="J226" s="151"/>
      <c r="K226" s="21" t="s">
        <v>300</v>
      </c>
      <c r="L226" s="5"/>
      <c r="M226" s="13"/>
    </row>
    <row r="227" spans="1:13" ht="18.75">
      <c r="A227" s="145"/>
      <c r="B227" s="131" t="s">
        <v>393</v>
      </c>
      <c r="C227" s="131"/>
      <c r="D227" s="150" t="s">
        <v>111</v>
      </c>
      <c r="E227" s="150"/>
      <c r="F227" s="41">
        <v>4</v>
      </c>
      <c r="G227" s="42">
        <v>5900</v>
      </c>
      <c r="H227" s="151">
        <f>G227*F227</f>
        <v>23600</v>
      </c>
      <c r="I227" s="151"/>
      <c r="J227" s="151"/>
      <c r="K227" s="21" t="s">
        <v>300</v>
      </c>
      <c r="L227" s="5"/>
      <c r="M227" s="13"/>
    </row>
    <row r="228" spans="1:13" ht="18.75">
      <c r="A228" s="145"/>
      <c r="B228" s="131" t="s">
        <v>394</v>
      </c>
      <c r="C228" s="131"/>
      <c r="D228" s="150" t="s">
        <v>111</v>
      </c>
      <c r="E228" s="150"/>
      <c r="F228" s="41">
        <v>4</v>
      </c>
      <c r="G228" s="42">
        <v>2800</v>
      </c>
      <c r="H228" s="151">
        <f>F228*G228</f>
        <v>11200</v>
      </c>
      <c r="I228" s="151"/>
      <c r="J228" s="151"/>
      <c r="K228" s="21" t="s">
        <v>300</v>
      </c>
      <c r="L228" s="5"/>
      <c r="M228" s="13"/>
    </row>
    <row r="229" spans="1:13" ht="18.75">
      <c r="A229" s="145"/>
      <c r="B229" s="131" t="s">
        <v>391</v>
      </c>
      <c r="C229" s="131"/>
      <c r="D229" s="150" t="s">
        <v>111</v>
      </c>
      <c r="E229" s="150"/>
      <c r="F229" s="41">
        <v>8</v>
      </c>
      <c r="G229" s="42">
        <v>1100</v>
      </c>
      <c r="H229" s="151">
        <f>F229*G229</f>
        <v>8800</v>
      </c>
      <c r="I229" s="151"/>
      <c r="J229" s="151"/>
      <c r="K229" s="21" t="s">
        <v>300</v>
      </c>
      <c r="L229" s="5"/>
      <c r="M229" s="13"/>
    </row>
    <row r="230" spans="1:13" ht="18.75">
      <c r="A230" s="145"/>
      <c r="B230" s="131" t="s">
        <v>497</v>
      </c>
      <c r="C230" s="131"/>
      <c r="D230" s="150" t="s">
        <v>111</v>
      </c>
      <c r="E230" s="150"/>
      <c r="F230" s="41">
        <v>4</v>
      </c>
      <c r="G230" s="42">
        <v>1000</v>
      </c>
      <c r="H230" s="151">
        <f>G230*F230</f>
        <v>4000</v>
      </c>
      <c r="I230" s="151"/>
      <c r="J230" s="151"/>
      <c r="K230" s="21" t="s">
        <v>300</v>
      </c>
      <c r="L230" s="5"/>
      <c r="M230" s="13"/>
    </row>
    <row r="231" spans="1:13" ht="28.5" customHeight="1">
      <c r="A231" s="145"/>
      <c r="B231" s="131" t="s">
        <v>487</v>
      </c>
      <c r="C231" s="131"/>
      <c r="D231" s="150" t="s">
        <v>111</v>
      </c>
      <c r="E231" s="150"/>
      <c r="F231" s="41">
        <v>102</v>
      </c>
      <c r="G231" s="42">
        <v>3500</v>
      </c>
      <c r="H231" s="151">
        <f aca="true" t="shared" si="6" ref="H231:H238">F231*G231</f>
        <v>357000</v>
      </c>
      <c r="I231" s="151"/>
      <c r="J231" s="151"/>
      <c r="K231" s="21" t="s">
        <v>300</v>
      </c>
      <c r="L231" s="5"/>
      <c r="M231" s="13"/>
    </row>
    <row r="232" spans="1:13" ht="18.75">
      <c r="A232" s="145"/>
      <c r="B232" s="131" t="s">
        <v>490</v>
      </c>
      <c r="C232" s="131"/>
      <c r="D232" s="150" t="s">
        <v>111</v>
      </c>
      <c r="E232" s="150"/>
      <c r="F232" s="41">
        <v>8</v>
      </c>
      <c r="G232" s="42">
        <v>4200</v>
      </c>
      <c r="H232" s="151">
        <f t="shared" si="6"/>
        <v>33600</v>
      </c>
      <c r="I232" s="151"/>
      <c r="J232" s="151"/>
      <c r="K232" s="21" t="s">
        <v>300</v>
      </c>
      <c r="L232" s="5"/>
      <c r="M232" s="13"/>
    </row>
    <row r="233" spans="1:13" ht="18.75">
      <c r="A233" s="145"/>
      <c r="B233" s="131" t="s">
        <v>93</v>
      </c>
      <c r="C233" s="131"/>
      <c r="D233" s="150" t="s">
        <v>111</v>
      </c>
      <c r="E233" s="150"/>
      <c r="F233" s="41">
        <v>10</v>
      </c>
      <c r="G233" s="42">
        <v>3500</v>
      </c>
      <c r="H233" s="151">
        <f>G233*F233</f>
        <v>35000</v>
      </c>
      <c r="I233" s="151"/>
      <c r="J233" s="151"/>
      <c r="K233" s="21" t="s">
        <v>300</v>
      </c>
      <c r="L233" s="5"/>
      <c r="M233" s="13"/>
    </row>
    <row r="234" spans="1:13" ht="18.75">
      <c r="A234" s="145"/>
      <c r="B234" s="131" t="s">
        <v>396</v>
      </c>
      <c r="C234" s="131"/>
      <c r="D234" s="150" t="s">
        <v>111</v>
      </c>
      <c r="E234" s="150"/>
      <c r="F234" s="41">
        <v>6</v>
      </c>
      <c r="G234" s="42">
        <v>3600</v>
      </c>
      <c r="H234" s="151">
        <f>G234*F234</f>
        <v>21600</v>
      </c>
      <c r="I234" s="151"/>
      <c r="J234" s="151"/>
      <c r="K234" s="21" t="s">
        <v>300</v>
      </c>
      <c r="L234" s="5"/>
      <c r="M234" s="13"/>
    </row>
    <row r="235" spans="1:13" ht="18.75">
      <c r="A235" s="145"/>
      <c r="B235" s="131" t="s">
        <v>395</v>
      </c>
      <c r="C235" s="131"/>
      <c r="D235" s="150" t="s">
        <v>111</v>
      </c>
      <c r="E235" s="150"/>
      <c r="F235" s="41">
        <v>24</v>
      </c>
      <c r="G235" s="42">
        <v>2500</v>
      </c>
      <c r="H235" s="151">
        <f>G235*F235</f>
        <v>60000</v>
      </c>
      <c r="I235" s="151"/>
      <c r="J235" s="151"/>
      <c r="K235" s="21" t="s">
        <v>300</v>
      </c>
      <c r="L235" s="5"/>
      <c r="M235" s="13"/>
    </row>
    <row r="236" spans="1:13" ht="18.75">
      <c r="A236" s="145"/>
      <c r="B236" s="131" t="s">
        <v>392</v>
      </c>
      <c r="C236" s="131"/>
      <c r="D236" s="150" t="s">
        <v>111</v>
      </c>
      <c r="E236" s="150"/>
      <c r="F236" s="41">
        <v>24</v>
      </c>
      <c r="G236" s="42">
        <v>2450</v>
      </c>
      <c r="H236" s="151">
        <f>F236*G236</f>
        <v>58800</v>
      </c>
      <c r="I236" s="151"/>
      <c r="J236" s="151"/>
      <c r="K236" s="21" t="s">
        <v>300</v>
      </c>
      <c r="L236" s="5"/>
      <c r="M236" s="13"/>
    </row>
    <row r="237" spans="1:13" ht="18.75">
      <c r="A237" s="145"/>
      <c r="B237" s="131" t="s">
        <v>314</v>
      </c>
      <c r="C237" s="131"/>
      <c r="D237" s="150" t="s">
        <v>111</v>
      </c>
      <c r="E237" s="150"/>
      <c r="F237" s="41">
        <v>4</v>
      </c>
      <c r="G237" s="42">
        <v>5990</v>
      </c>
      <c r="H237" s="151">
        <f t="shared" si="6"/>
        <v>23960</v>
      </c>
      <c r="I237" s="151"/>
      <c r="J237" s="151"/>
      <c r="K237" s="21" t="s">
        <v>300</v>
      </c>
      <c r="L237" s="5"/>
      <c r="M237" s="13"/>
    </row>
    <row r="238" spans="1:13" ht="18.75" customHeight="1">
      <c r="A238" s="145"/>
      <c r="B238" s="125" t="s">
        <v>390</v>
      </c>
      <c r="C238" s="127"/>
      <c r="D238" s="155" t="s">
        <v>111</v>
      </c>
      <c r="E238" s="156"/>
      <c r="F238" s="41">
        <v>48</v>
      </c>
      <c r="G238" s="42">
        <v>1500</v>
      </c>
      <c r="H238" s="157">
        <f t="shared" si="6"/>
        <v>72000</v>
      </c>
      <c r="I238" s="178"/>
      <c r="J238" s="158"/>
      <c r="K238" s="21" t="s">
        <v>300</v>
      </c>
      <c r="L238" s="5"/>
      <c r="M238" s="13"/>
    </row>
    <row r="239" spans="1:13" ht="0.75" customHeight="1">
      <c r="A239" s="145"/>
      <c r="B239" s="131"/>
      <c r="C239" s="131"/>
      <c r="D239" s="150"/>
      <c r="E239" s="150"/>
      <c r="F239" s="41"/>
      <c r="G239" s="42"/>
      <c r="H239" s="151">
        <f t="shared" si="5"/>
        <v>0</v>
      </c>
      <c r="I239" s="151"/>
      <c r="J239" s="151"/>
      <c r="K239" s="21" t="s">
        <v>300</v>
      </c>
      <c r="L239" s="5"/>
      <c r="M239" s="13"/>
    </row>
    <row r="240" spans="1:13" ht="18.75">
      <c r="A240" s="145"/>
      <c r="B240" s="131" t="s">
        <v>201</v>
      </c>
      <c r="C240" s="131"/>
      <c r="D240" s="150" t="s">
        <v>111</v>
      </c>
      <c r="E240" s="150"/>
      <c r="F240" s="41">
        <v>8</v>
      </c>
      <c r="G240" s="42">
        <v>3500</v>
      </c>
      <c r="H240" s="151">
        <f t="shared" si="5"/>
        <v>28000</v>
      </c>
      <c r="I240" s="151"/>
      <c r="J240" s="151"/>
      <c r="K240" s="21" t="s">
        <v>300</v>
      </c>
      <c r="L240" s="5"/>
      <c r="M240" s="13"/>
    </row>
    <row r="241" spans="1:13" ht="18.75">
      <c r="A241" s="145"/>
      <c r="B241" s="131" t="s">
        <v>431</v>
      </c>
      <c r="C241" s="131"/>
      <c r="D241" s="150" t="s">
        <v>111</v>
      </c>
      <c r="E241" s="150"/>
      <c r="F241" s="41">
        <v>12</v>
      </c>
      <c r="G241" s="42">
        <v>5000</v>
      </c>
      <c r="H241" s="151">
        <f>G241*F241</f>
        <v>60000</v>
      </c>
      <c r="I241" s="151"/>
      <c r="J241" s="151"/>
      <c r="K241" s="21" t="s">
        <v>300</v>
      </c>
      <c r="L241" s="5"/>
      <c r="M241" s="13"/>
    </row>
    <row r="242" spans="1:13" ht="18.75">
      <c r="A242" s="145"/>
      <c r="B242" s="131" t="s">
        <v>196</v>
      </c>
      <c r="C242" s="131"/>
      <c r="D242" s="150" t="s">
        <v>111</v>
      </c>
      <c r="E242" s="150"/>
      <c r="F242" s="41">
        <v>19</v>
      </c>
      <c r="G242" s="42">
        <v>1800</v>
      </c>
      <c r="H242" s="151">
        <f>F242*G242</f>
        <v>34200</v>
      </c>
      <c r="I242" s="151"/>
      <c r="J242" s="151"/>
      <c r="K242" s="21" t="s">
        <v>300</v>
      </c>
      <c r="L242" s="5"/>
      <c r="M242" s="13"/>
    </row>
    <row r="243" spans="1:13" ht="18.75">
      <c r="A243" s="145"/>
      <c r="B243" s="131" t="s">
        <v>387</v>
      </c>
      <c r="C243" s="131"/>
      <c r="D243" s="150" t="s">
        <v>111</v>
      </c>
      <c r="E243" s="150"/>
      <c r="F243" s="41">
        <v>6</v>
      </c>
      <c r="G243" s="42">
        <v>2500</v>
      </c>
      <c r="H243" s="151">
        <f t="shared" si="5"/>
        <v>15000</v>
      </c>
      <c r="I243" s="151"/>
      <c r="J243" s="151"/>
      <c r="K243" s="21" t="s">
        <v>300</v>
      </c>
      <c r="L243" s="5"/>
      <c r="M243" s="13"/>
    </row>
    <row r="244" spans="1:13" ht="21" customHeight="1">
      <c r="A244" s="145"/>
      <c r="B244" s="162" t="s">
        <v>397</v>
      </c>
      <c r="C244" s="162"/>
      <c r="D244" s="162"/>
      <c r="E244" s="162"/>
      <c r="F244" s="50"/>
      <c r="G244" s="50"/>
      <c r="H244" s="163">
        <f>SUM(H199:J243)</f>
        <v>2348650</v>
      </c>
      <c r="I244" s="163"/>
      <c r="J244" s="163"/>
      <c r="K244" s="15">
        <f>H244</f>
        <v>2348650</v>
      </c>
      <c r="L244" s="5"/>
      <c r="M244" s="14"/>
    </row>
    <row r="245" spans="1:13" ht="18.75">
      <c r="A245" s="145"/>
      <c r="B245" s="171" t="s">
        <v>271</v>
      </c>
      <c r="C245" s="171"/>
      <c r="D245" s="171"/>
      <c r="E245" s="171"/>
      <c r="F245" s="171"/>
      <c r="G245" s="171"/>
      <c r="H245" s="171"/>
      <c r="I245" s="171"/>
      <c r="J245" s="171"/>
      <c r="K245" s="21"/>
      <c r="L245" s="5"/>
      <c r="M245" s="5"/>
    </row>
    <row r="246" spans="1:13" ht="18.75" customHeight="1">
      <c r="A246" s="145"/>
      <c r="B246" s="164" t="s">
        <v>258</v>
      </c>
      <c r="C246" s="164"/>
      <c r="D246" s="164" t="s">
        <v>259</v>
      </c>
      <c r="E246" s="164"/>
      <c r="F246" s="51" t="s">
        <v>260</v>
      </c>
      <c r="G246" s="36" t="s">
        <v>261</v>
      </c>
      <c r="H246" s="164" t="s">
        <v>257</v>
      </c>
      <c r="I246" s="164"/>
      <c r="J246" s="164"/>
      <c r="K246" s="21"/>
      <c r="L246" s="5"/>
      <c r="M246" s="5"/>
    </row>
    <row r="247" spans="1:13" ht="18.75">
      <c r="A247" s="145"/>
      <c r="B247" s="131" t="s">
        <v>202</v>
      </c>
      <c r="C247" s="131"/>
      <c r="D247" s="150" t="s">
        <v>111</v>
      </c>
      <c r="E247" s="150"/>
      <c r="F247" s="41">
        <v>380</v>
      </c>
      <c r="G247" s="42">
        <v>450</v>
      </c>
      <c r="H247" s="151">
        <f>G247*F247</f>
        <v>171000</v>
      </c>
      <c r="I247" s="151"/>
      <c r="J247" s="151"/>
      <c r="K247" s="21" t="s">
        <v>300</v>
      </c>
      <c r="L247" s="5"/>
      <c r="M247" s="5"/>
    </row>
    <row r="248" spans="1:13" ht="18.75">
      <c r="A248" s="145"/>
      <c r="B248" s="131" t="s">
        <v>203</v>
      </c>
      <c r="C248" s="131"/>
      <c r="D248" s="150" t="s">
        <v>111</v>
      </c>
      <c r="E248" s="150"/>
      <c r="F248" s="41">
        <v>101</v>
      </c>
      <c r="G248" s="42">
        <v>500</v>
      </c>
      <c r="H248" s="151">
        <f>F248*G248</f>
        <v>50500</v>
      </c>
      <c r="I248" s="151"/>
      <c r="J248" s="151"/>
      <c r="K248" s="21" t="s">
        <v>300</v>
      </c>
      <c r="L248" s="5"/>
      <c r="M248" s="5"/>
    </row>
    <row r="249" spans="1:13" ht="18.75">
      <c r="A249" s="145"/>
      <c r="B249" s="131" t="s">
        <v>204</v>
      </c>
      <c r="C249" s="131"/>
      <c r="D249" s="150" t="s">
        <v>111</v>
      </c>
      <c r="E249" s="150"/>
      <c r="F249" s="41">
        <v>97</v>
      </c>
      <c r="G249" s="42">
        <v>2300</v>
      </c>
      <c r="H249" s="151">
        <f>G249*F249</f>
        <v>223100</v>
      </c>
      <c r="I249" s="151"/>
      <c r="J249" s="151"/>
      <c r="K249" s="21" t="s">
        <v>300</v>
      </c>
      <c r="L249" s="5"/>
      <c r="M249" s="5"/>
    </row>
    <row r="250" spans="1:13" ht="18.75">
      <c r="A250" s="145"/>
      <c r="B250" s="131" t="s">
        <v>205</v>
      </c>
      <c r="C250" s="131"/>
      <c r="D250" s="150" t="s">
        <v>111</v>
      </c>
      <c r="E250" s="150"/>
      <c r="F250" s="41">
        <v>16</v>
      </c>
      <c r="G250" s="42">
        <v>600</v>
      </c>
      <c r="H250" s="151">
        <f>F250*G250</f>
        <v>9600</v>
      </c>
      <c r="I250" s="151"/>
      <c r="J250" s="151"/>
      <c r="K250" s="21" t="s">
        <v>300</v>
      </c>
      <c r="L250" s="5"/>
      <c r="M250" s="5"/>
    </row>
    <row r="251" spans="1:13" ht="18.75">
      <c r="A251" s="145"/>
      <c r="B251" s="131" t="s">
        <v>206</v>
      </c>
      <c r="C251" s="131"/>
      <c r="D251" s="150" t="s">
        <v>111</v>
      </c>
      <c r="E251" s="150"/>
      <c r="F251" s="41">
        <v>34</v>
      </c>
      <c r="G251" s="42">
        <v>2100</v>
      </c>
      <c r="H251" s="151">
        <f>F251*G251</f>
        <v>71400</v>
      </c>
      <c r="I251" s="151"/>
      <c r="J251" s="151"/>
      <c r="K251" s="21" t="s">
        <v>300</v>
      </c>
      <c r="L251" s="5"/>
      <c r="M251" s="5"/>
    </row>
    <row r="252" spans="1:13" ht="18.75">
      <c r="A252" s="145"/>
      <c r="B252" s="131" t="s">
        <v>496</v>
      </c>
      <c r="C252" s="131"/>
      <c r="D252" s="150" t="s">
        <v>111</v>
      </c>
      <c r="E252" s="150"/>
      <c r="F252" s="41">
        <v>14</v>
      </c>
      <c r="G252" s="42">
        <v>5600</v>
      </c>
      <c r="H252" s="151">
        <f>F252*G252</f>
        <v>78400</v>
      </c>
      <c r="I252" s="151"/>
      <c r="J252" s="151"/>
      <c r="K252" s="21" t="s">
        <v>300</v>
      </c>
      <c r="L252" s="5"/>
      <c r="M252" s="5"/>
    </row>
    <row r="253" spans="1:13" ht="33.75" customHeight="1">
      <c r="A253" s="145"/>
      <c r="B253" s="131" t="s">
        <v>493</v>
      </c>
      <c r="C253" s="131"/>
      <c r="D253" s="150" t="s">
        <v>111</v>
      </c>
      <c r="E253" s="150"/>
      <c r="F253" s="41">
        <v>1144</v>
      </c>
      <c r="G253" s="42">
        <v>2800</v>
      </c>
      <c r="H253" s="151">
        <f>G253*F253</f>
        <v>3203200</v>
      </c>
      <c r="I253" s="151"/>
      <c r="J253" s="151"/>
      <c r="K253" s="21" t="s">
        <v>300</v>
      </c>
      <c r="L253" s="5"/>
      <c r="M253" s="5"/>
    </row>
    <row r="254" spans="1:13" ht="18.75">
      <c r="A254" s="145"/>
      <c r="B254" s="131" t="s">
        <v>88</v>
      </c>
      <c r="C254" s="131"/>
      <c r="D254" s="150" t="s">
        <v>111</v>
      </c>
      <c r="E254" s="150"/>
      <c r="F254" s="41">
        <v>1020</v>
      </c>
      <c r="G254" s="42">
        <v>350</v>
      </c>
      <c r="H254" s="151">
        <f>F254*G254</f>
        <v>357000</v>
      </c>
      <c r="I254" s="151"/>
      <c r="J254" s="151"/>
      <c r="K254" s="21" t="s">
        <v>300</v>
      </c>
      <c r="L254" s="5"/>
      <c r="M254" s="5"/>
    </row>
    <row r="255" spans="1:13" ht="18.75">
      <c r="A255" s="145"/>
      <c r="B255" s="131" t="s">
        <v>83</v>
      </c>
      <c r="C255" s="131"/>
      <c r="D255" s="150" t="s">
        <v>111</v>
      </c>
      <c r="E255" s="150"/>
      <c r="F255" s="41">
        <v>11</v>
      </c>
      <c r="G255" s="42">
        <v>3700</v>
      </c>
      <c r="H255" s="151">
        <f>F255*G255</f>
        <v>40700</v>
      </c>
      <c r="I255" s="151"/>
      <c r="J255" s="151"/>
      <c r="K255" s="21" t="s">
        <v>300</v>
      </c>
      <c r="L255" s="5"/>
      <c r="M255" s="5"/>
    </row>
    <row r="256" spans="1:13" ht="18.75">
      <c r="A256" s="145"/>
      <c r="B256" s="131" t="s">
        <v>89</v>
      </c>
      <c r="C256" s="131"/>
      <c r="D256" s="150" t="s">
        <v>111</v>
      </c>
      <c r="E256" s="150"/>
      <c r="F256" s="41">
        <v>41</v>
      </c>
      <c r="G256" s="42">
        <v>1600</v>
      </c>
      <c r="H256" s="151">
        <f>G256*F256</f>
        <v>65600</v>
      </c>
      <c r="I256" s="151"/>
      <c r="J256" s="151"/>
      <c r="K256" s="21" t="s">
        <v>300</v>
      </c>
      <c r="L256" s="5"/>
      <c r="M256" s="5"/>
    </row>
    <row r="257" spans="1:13" ht="18.75">
      <c r="A257" s="145"/>
      <c r="B257" s="131" t="s">
        <v>207</v>
      </c>
      <c r="C257" s="131"/>
      <c r="D257" s="150" t="s">
        <v>111</v>
      </c>
      <c r="E257" s="150"/>
      <c r="F257" s="41">
        <v>139</v>
      </c>
      <c r="G257" s="42">
        <v>2600</v>
      </c>
      <c r="H257" s="151">
        <f>G257*F257</f>
        <v>361400</v>
      </c>
      <c r="I257" s="151"/>
      <c r="J257" s="151"/>
      <c r="K257" s="21" t="s">
        <v>300</v>
      </c>
      <c r="L257" s="5"/>
      <c r="M257" s="5"/>
    </row>
    <row r="258" spans="1:13" ht="18.75">
      <c r="A258" s="145"/>
      <c r="B258" s="131" t="s">
        <v>400</v>
      </c>
      <c r="C258" s="131"/>
      <c r="D258" s="150" t="s">
        <v>111</v>
      </c>
      <c r="E258" s="150"/>
      <c r="F258" s="41">
        <v>45</v>
      </c>
      <c r="G258" s="42">
        <v>600</v>
      </c>
      <c r="H258" s="151">
        <f>G258*F258</f>
        <v>27000</v>
      </c>
      <c r="I258" s="151"/>
      <c r="J258" s="151"/>
      <c r="K258" s="21" t="s">
        <v>300</v>
      </c>
      <c r="L258" s="5"/>
      <c r="M258" s="5"/>
    </row>
    <row r="259" spans="1:13" ht="18.75">
      <c r="A259" s="145"/>
      <c r="B259" s="131" t="s">
        <v>84</v>
      </c>
      <c r="C259" s="131"/>
      <c r="D259" s="150" t="s">
        <v>111</v>
      </c>
      <c r="E259" s="150"/>
      <c r="F259" s="41">
        <v>230</v>
      </c>
      <c r="G259" s="42">
        <v>2500</v>
      </c>
      <c r="H259" s="151">
        <f>F259*G259</f>
        <v>575000</v>
      </c>
      <c r="I259" s="151"/>
      <c r="J259" s="151"/>
      <c r="K259" s="21" t="s">
        <v>300</v>
      </c>
      <c r="L259" s="5"/>
      <c r="M259" s="5"/>
    </row>
    <row r="260" spans="1:13" ht="18.75">
      <c r="A260" s="145"/>
      <c r="B260" s="131" t="s">
        <v>399</v>
      </c>
      <c r="C260" s="131"/>
      <c r="D260" s="150" t="s">
        <v>111</v>
      </c>
      <c r="E260" s="150"/>
      <c r="F260" s="41">
        <v>410</v>
      </c>
      <c r="G260" s="42">
        <v>1700</v>
      </c>
      <c r="H260" s="151">
        <f>G260*F260</f>
        <v>697000</v>
      </c>
      <c r="I260" s="151"/>
      <c r="J260" s="151"/>
      <c r="K260" s="21" t="s">
        <v>300</v>
      </c>
      <c r="L260" s="5"/>
      <c r="M260" s="5"/>
    </row>
    <row r="261" spans="1:13" ht="30.75" customHeight="1">
      <c r="A261" s="145"/>
      <c r="B261" s="131" t="s">
        <v>86</v>
      </c>
      <c r="C261" s="131"/>
      <c r="D261" s="150" t="s">
        <v>111</v>
      </c>
      <c r="E261" s="150"/>
      <c r="F261" s="41">
        <v>52</v>
      </c>
      <c r="G261" s="42">
        <v>2200</v>
      </c>
      <c r="H261" s="151">
        <f>F261*G261</f>
        <v>114400</v>
      </c>
      <c r="I261" s="151"/>
      <c r="J261" s="151"/>
      <c r="K261" s="21" t="s">
        <v>300</v>
      </c>
      <c r="L261" s="5"/>
      <c r="M261" s="5"/>
    </row>
    <row r="262" spans="1:13" ht="19.5" customHeight="1">
      <c r="A262" s="145"/>
      <c r="B262" s="131" t="s">
        <v>85</v>
      </c>
      <c r="C262" s="131"/>
      <c r="D262" s="150" t="s">
        <v>111</v>
      </c>
      <c r="E262" s="150"/>
      <c r="F262" s="41">
        <v>5</v>
      </c>
      <c r="G262" s="42">
        <v>5000</v>
      </c>
      <c r="H262" s="151">
        <f>F262*G262</f>
        <v>25000</v>
      </c>
      <c r="I262" s="151"/>
      <c r="J262" s="151"/>
      <c r="K262" s="21" t="s">
        <v>300</v>
      </c>
      <c r="L262" s="5"/>
      <c r="M262" s="5"/>
    </row>
    <row r="263" spans="1:15" s="66" customFormat="1" ht="18.75">
      <c r="A263" s="145"/>
      <c r="B263" s="131" t="s">
        <v>494</v>
      </c>
      <c r="C263" s="131"/>
      <c r="D263" s="150" t="s">
        <v>111</v>
      </c>
      <c r="E263" s="150"/>
      <c r="F263" s="41">
        <v>6</v>
      </c>
      <c r="G263" s="42">
        <v>2500</v>
      </c>
      <c r="H263" s="151">
        <f>G263*F263</f>
        <v>15000</v>
      </c>
      <c r="I263" s="151"/>
      <c r="J263" s="151"/>
      <c r="K263" s="16" t="s">
        <v>300</v>
      </c>
      <c r="L263" s="13"/>
      <c r="M263" s="13"/>
      <c r="N263"/>
      <c r="O263"/>
    </row>
    <row r="264" spans="1:13" ht="18.75" customHeight="1">
      <c r="A264" s="145"/>
      <c r="B264" s="131" t="s">
        <v>401</v>
      </c>
      <c r="C264" s="131"/>
      <c r="D264" s="150" t="s">
        <v>111</v>
      </c>
      <c r="E264" s="150"/>
      <c r="F264" s="41">
        <v>37</v>
      </c>
      <c r="G264" s="42">
        <v>4500</v>
      </c>
      <c r="H264" s="151">
        <f aca="true" t="shared" si="7" ref="H264:H269">F264*G264</f>
        <v>166500</v>
      </c>
      <c r="I264" s="151"/>
      <c r="J264" s="151"/>
      <c r="K264" s="21" t="s">
        <v>300</v>
      </c>
      <c r="L264" s="5"/>
      <c r="M264" s="5"/>
    </row>
    <row r="265" spans="1:13" ht="18.75">
      <c r="A265" s="145"/>
      <c r="B265" s="131" t="s">
        <v>90</v>
      </c>
      <c r="C265" s="131"/>
      <c r="D265" s="150" t="s">
        <v>111</v>
      </c>
      <c r="E265" s="150"/>
      <c r="F265" s="41">
        <v>31</v>
      </c>
      <c r="G265" s="42">
        <v>700</v>
      </c>
      <c r="H265" s="151">
        <f t="shared" si="7"/>
        <v>21700</v>
      </c>
      <c r="I265" s="151"/>
      <c r="J265" s="151"/>
      <c r="K265" s="21" t="s">
        <v>300</v>
      </c>
      <c r="L265" s="5"/>
      <c r="M265" s="5"/>
    </row>
    <row r="266" spans="1:13" ht="18.75">
      <c r="A266" s="145"/>
      <c r="B266" s="131" t="s">
        <v>330</v>
      </c>
      <c r="C266" s="131"/>
      <c r="D266" s="150" t="s">
        <v>111</v>
      </c>
      <c r="E266" s="150"/>
      <c r="F266" s="41">
        <v>3</v>
      </c>
      <c r="G266" s="42">
        <v>1600</v>
      </c>
      <c r="H266" s="151">
        <f t="shared" si="7"/>
        <v>4800</v>
      </c>
      <c r="I266" s="151"/>
      <c r="J266" s="151"/>
      <c r="K266" s="21" t="s">
        <v>300</v>
      </c>
      <c r="L266" s="5"/>
      <c r="M266" s="5"/>
    </row>
    <row r="267" spans="1:13" ht="18.75">
      <c r="A267" s="145"/>
      <c r="B267" s="131" t="s">
        <v>495</v>
      </c>
      <c r="C267" s="131"/>
      <c r="D267" s="150" t="s">
        <v>111</v>
      </c>
      <c r="E267" s="150"/>
      <c r="F267" s="41">
        <v>9</v>
      </c>
      <c r="G267" s="42">
        <v>3800</v>
      </c>
      <c r="H267" s="151">
        <f t="shared" si="7"/>
        <v>34200</v>
      </c>
      <c r="I267" s="151"/>
      <c r="J267" s="151"/>
      <c r="K267" s="21" t="s">
        <v>300</v>
      </c>
      <c r="L267" s="5"/>
      <c r="M267" s="5"/>
    </row>
    <row r="268" spans="1:13" ht="30.75" customHeight="1">
      <c r="A268" s="145"/>
      <c r="B268" s="131" t="s">
        <v>87</v>
      </c>
      <c r="C268" s="131"/>
      <c r="D268" s="150" t="s">
        <v>111</v>
      </c>
      <c r="E268" s="150"/>
      <c r="F268" s="41">
        <v>88</v>
      </c>
      <c r="G268" s="42">
        <v>1500</v>
      </c>
      <c r="H268" s="151">
        <f t="shared" si="7"/>
        <v>132000</v>
      </c>
      <c r="I268" s="151"/>
      <c r="J268" s="151"/>
      <c r="K268" s="21" t="s">
        <v>300</v>
      </c>
      <c r="L268" s="5"/>
      <c r="M268" s="5"/>
    </row>
    <row r="269" spans="1:13" ht="18.75">
      <c r="A269" s="145"/>
      <c r="B269" s="131" t="s">
        <v>208</v>
      </c>
      <c r="C269" s="131"/>
      <c r="D269" s="150" t="s">
        <v>111</v>
      </c>
      <c r="E269" s="150"/>
      <c r="F269" s="41">
        <v>3</v>
      </c>
      <c r="G269" s="42">
        <v>2700</v>
      </c>
      <c r="H269" s="151">
        <f t="shared" si="7"/>
        <v>8100</v>
      </c>
      <c r="I269" s="151"/>
      <c r="J269" s="151"/>
      <c r="K269" s="21" t="s">
        <v>300</v>
      </c>
      <c r="L269" s="5"/>
      <c r="M269" s="5"/>
    </row>
    <row r="270" spans="1:13" ht="0.75" customHeight="1">
      <c r="A270" s="145"/>
      <c r="B270" s="131"/>
      <c r="C270" s="131"/>
      <c r="D270" s="150"/>
      <c r="E270" s="150"/>
      <c r="F270" s="41"/>
      <c r="G270" s="42"/>
      <c r="H270" s="151">
        <v>0</v>
      </c>
      <c r="I270" s="151"/>
      <c r="J270" s="151"/>
      <c r="K270" s="21" t="s">
        <v>300</v>
      </c>
      <c r="L270" s="5"/>
      <c r="M270" s="5"/>
    </row>
    <row r="271" spans="1:13" ht="0.75" customHeight="1" hidden="1">
      <c r="A271" s="145"/>
      <c r="B271" s="131"/>
      <c r="C271" s="131"/>
      <c r="D271" s="150"/>
      <c r="E271" s="150"/>
      <c r="F271" s="41">
        <v>0</v>
      </c>
      <c r="G271" s="42"/>
      <c r="H271" s="151"/>
      <c r="I271" s="151"/>
      <c r="J271" s="151"/>
      <c r="K271" s="21" t="s">
        <v>300</v>
      </c>
      <c r="L271" s="5"/>
      <c r="M271" s="5"/>
    </row>
    <row r="272" spans="1:13" ht="16.5" customHeight="1">
      <c r="A272" s="145"/>
      <c r="B272" s="162" t="s">
        <v>238</v>
      </c>
      <c r="C272" s="162"/>
      <c r="D272" s="162"/>
      <c r="E272" s="162"/>
      <c r="F272" s="50"/>
      <c r="G272" s="50"/>
      <c r="H272" s="163">
        <f>SUM(H247:J271)</f>
        <v>6452600</v>
      </c>
      <c r="I272" s="163"/>
      <c r="J272" s="163"/>
      <c r="K272" s="15">
        <f>H272</f>
        <v>6452600</v>
      </c>
      <c r="L272" s="5"/>
      <c r="M272" s="5"/>
    </row>
    <row r="273" spans="1:13" ht="16.5" customHeight="1">
      <c r="A273" s="145"/>
      <c r="B273" s="171" t="s">
        <v>272</v>
      </c>
      <c r="C273" s="171"/>
      <c r="D273" s="171"/>
      <c r="E273" s="171"/>
      <c r="F273" s="171"/>
      <c r="G273" s="171"/>
      <c r="H273" s="171"/>
      <c r="I273" s="171"/>
      <c r="J273" s="171"/>
      <c r="K273" s="21"/>
      <c r="L273" s="5"/>
      <c r="M273" s="5"/>
    </row>
    <row r="274" spans="1:13" ht="16.5" customHeight="1">
      <c r="A274" s="145"/>
      <c r="B274" s="164" t="s">
        <v>258</v>
      </c>
      <c r="C274" s="164"/>
      <c r="D274" s="164" t="s">
        <v>259</v>
      </c>
      <c r="E274" s="164"/>
      <c r="F274" s="51" t="s">
        <v>260</v>
      </c>
      <c r="G274" s="36" t="s">
        <v>261</v>
      </c>
      <c r="H274" s="164" t="s">
        <v>257</v>
      </c>
      <c r="I274" s="164"/>
      <c r="J274" s="164"/>
      <c r="K274" s="21"/>
      <c r="L274" s="5"/>
      <c r="M274" s="5"/>
    </row>
    <row r="275" spans="1:13" ht="18.75">
      <c r="A275" s="145"/>
      <c r="B275" s="131" t="s">
        <v>35</v>
      </c>
      <c r="C275" s="131"/>
      <c r="D275" s="150" t="s">
        <v>209</v>
      </c>
      <c r="E275" s="150"/>
      <c r="F275" s="41">
        <v>451</v>
      </c>
      <c r="G275" s="42">
        <v>30</v>
      </c>
      <c r="H275" s="151">
        <f aca="true" t="shared" si="8" ref="H275:H289">F275*G275</f>
        <v>13530</v>
      </c>
      <c r="I275" s="151"/>
      <c r="J275" s="151"/>
      <c r="K275" s="21" t="s">
        <v>300</v>
      </c>
      <c r="L275" s="5"/>
      <c r="M275" s="5"/>
    </row>
    <row r="276" spans="1:13" ht="18.75">
      <c r="A276" s="145"/>
      <c r="B276" s="131" t="s">
        <v>34</v>
      </c>
      <c r="C276" s="131"/>
      <c r="D276" s="150" t="s">
        <v>209</v>
      </c>
      <c r="E276" s="150"/>
      <c r="F276" s="41">
        <v>390</v>
      </c>
      <c r="G276" s="42">
        <v>25</v>
      </c>
      <c r="H276" s="151">
        <f t="shared" si="8"/>
        <v>9750</v>
      </c>
      <c r="I276" s="151"/>
      <c r="J276" s="151"/>
      <c r="K276" s="21" t="s">
        <v>300</v>
      </c>
      <c r="L276" s="5"/>
      <c r="M276" s="5"/>
    </row>
    <row r="277" spans="1:13" ht="18.75">
      <c r="A277" s="145"/>
      <c r="B277" s="131" t="s">
        <v>210</v>
      </c>
      <c r="C277" s="131"/>
      <c r="D277" s="150" t="s">
        <v>111</v>
      </c>
      <c r="E277" s="150"/>
      <c r="F277" s="41">
        <v>18</v>
      </c>
      <c r="G277" s="42">
        <v>190</v>
      </c>
      <c r="H277" s="151">
        <f t="shared" si="8"/>
        <v>3420</v>
      </c>
      <c r="I277" s="151"/>
      <c r="J277" s="151"/>
      <c r="K277" s="21" t="s">
        <v>300</v>
      </c>
      <c r="L277" s="5"/>
      <c r="M277" s="5"/>
    </row>
    <row r="278" spans="1:13" ht="18.75">
      <c r="A278" s="145"/>
      <c r="B278" s="125" t="s">
        <v>36</v>
      </c>
      <c r="C278" s="127"/>
      <c r="D278" s="155" t="s">
        <v>111</v>
      </c>
      <c r="E278" s="156"/>
      <c r="F278" s="41">
        <v>63</v>
      </c>
      <c r="G278" s="42">
        <v>200</v>
      </c>
      <c r="H278" s="157">
        <f t="shared" si="8"/>
        <v>12600</v>
      </c>
      <c r="I278" s="158"/>
      <c r="J278" s="43"/>
      <c r="K278" s="21" t="s">
        <v>300</v>
      </c>
      <c r="L278" s="5"/>
      <c r="M278" s="5"/>
    </row>
    <row r="279" spans="1:13" ht="18.75">
      <c r="A279" s="145"/>
      <c r="B279" s="131" t="s">
        <v>211</v>
      </c>
      <c r="C279" s="131"/>
      <c r="D279" s="150" t="s">
        <v>111</v>
      </c>
      <c r="E279" s="150"/>
      <c r="F279" s="41">
        <v>182</v>
      </c>
      <c r="G279" s="42">
        <v>190</v>
      </c>
      <c r="H279" s="151">
        <f t="shared" si="8"/>
        <v>34580</v>
      </c>
      <c r="I279" s="151"/>
      <c r="J279" s="151"/>
      <c r="K279" s="21" t="s">
        <v>300</v>
      </c>
      <c r="L279" s="5"/>
      <c r="M279" s="5"/>
    </row>
    <row r="280" spans="1:13" ht="19.5" customHeight="1" hidden="1">
      <c r="A280" s="145"/>
      <c r="B280" s="131" t="s">
        <v>212</v>
      </c>
      <c r="C280" s="131"/>
      <c r="D280" s="150" t="s">
        <v>111</v>
      </c>
      <c r="E280" s="150"/>
      <c r="F280" s="41"/>
      <c r="G280" s="42"/>
      <c r="H280" s="151">
        <f t="shared" si="8"/>
        <v>0</v>
      </c>
      <c r="I280" s="151"/>
      <c r="J280" s="151"/>
      <c r="K280" s="21"/>
      <c r="L280" s="5"/>
      <c r="M280" s="5"/>
    </row>
    <row r="281" spans="1:13" ht="18.75">
      <c r="A281" s="145"/>
      <c r="B281" s="131" t="s">
        <v>402</v>
      </c>
      <c r="C281" s="131"/>
      <c r="D281" s="150" t="s">
        <v>111</v>
      </c>
      <c r="E281" s="150"/>
      <c r="F281" s="41">
        <v>10</v>
      </c>
      <c r="G281" s="42">
        <v>250</v>
      </c>
      <c r="H281" s="151">
        <f t="shared" si="8"/>
        <v>2500</v>
      </c>
      <c r="I281" s="151"/>
      <c r="J281" s="151"/>
      <c r="K281" s="21" t="s">
        <v>300</v>
      </c>
      <c r="L281" s="5"/>
      <c r="M281" s="5"/>
    </row>
    <row r="282" spans="1:13" ht="18.75">
      <c r="A282" s="145"/>
      <c r="B282" s="131" t="s">
        <v>403</v>
      </c>
      <c r="C282" s="131"/>
      <c r="D282" s="150" t="s">
        <v>112</v>
      </c>
      <c r="E282" s="150"/>
      <c r="F282" s="41">
        <v>945</v>
      </c>
      <c r="G282" s="42">
        <v>15</v>
      </c>
      <c r="H282" s="151">
        <f t="shared" si="8"/>
        <v>14175</v>
      </c>
      <c r="I282" s="151"/>
      <c r="J282" s="151"/>
      <c r="K282" s="21" t="s">
        <v>300</v>
      </c>
      <c r="L282" s="5"/>
      <c r="M282" s="5"/>
    </row>
    <row r="283" spans="1:13" ht="18.75">
      <c r="A283" s="145"/>
      <c r="B283" s="131" t="s">
        <v>404</v>
      </c>
      <c r="C283" s="131"/>
      <c r="D283" s="150" t="s">
        <v>111</v>
      </c>
      <c r="E283" s="150"/>
      <c r="F283" s="41">
        <v>5</v>
      </c>
      <c r="G283" s="42">
        <v>350</v>
      </c>
      <c r="H283" s="151">
        <f>G283*F283</f>
        <v>1750</v>
      </c>
      <c r="I283" s="151"/>
      <c r="J283" s="151"/>
      <c r="K283" s="21" t="s">
        <v>300</v>
      </c>
      <c r="L283" s="5"/>
      <c r="M283" s="5"/>
    </row>
    <row r="284" spans="1:13" ht="18.75">
      <c r="A284" s="145"/>
      <c r="B284" s="179" t="s">
        <v>491</v>
      </c>
      <c r="C284" s="180"/>
      <c r="D284" s="155" t="s">
        <v>193</v>
      </c>
      <c r="E284" s="156"/>
      <c r="F284" s="41">
        <v>45</v>
      </c>
      <c r="G284" s="42">
        <v>350</v>
      </c>
      <c r="H284" s="157">
        <f>F284*G284</f>
        <v>15750</v>
      </c>
      <c r="I284" s="158"/>
      <c r="J284" s="43"/>
      <c r="K284" s="21" t="s">
        <v>300</v>
      </c>
      <c r="L284" s="5"/>
      <c r="M284" s="5"/>
    </row>
    <row r="285" spans="1:13" ht="18.75">
      <c r="A285" s="145"/>
      <c r="B285" s="179" t="s">
        <v>492</v>
      </c>
      <c r="C285" s="180"/>
      <c r="D285" s="155" t="s">
        <v>111</v>
      </c>
      <c r="E285" s="156"/>
      <c r="F285" s="41">
        <v>307</v>
      </c>
      <c r="G285" s="42">
        <v>100</v>
      </c>
      <c r="H285" s="157">
        <f>F285*G285</f>
        <v>30700</v>
      </c>
      <c r="I285" s="158"/>
      <c r="J285" s="43"/>
      <c r="K285" s="21" t="s">
        <v>300</v>
      </c>
      <c r="L285" s="5"/>
      <c r="M285" s="5"/>
    </row>
    <row r="286" spans="1:13" ht="18.75">
      <c r="A286" s="145"/>
      <c r="B286" s="131" t="s">
        <v>405</v>
      </c>
      <c r="C286" s="131"/>
      <c r="D286" s="150" t="s">
        <v>111</v>
      </c>
      <c r="E286" s="150"/>
      <c r="F286" s="41">
        <v>164</v>
      </c>
      <c r="G286" s="42">
        <v>90</v>
      </c>
      <c r="H286" s="151">
        <f t="shared" si="8"/>
        <v>14760</v>
      </c>
      <c r="I286" s="151"/>
      <c r="J286" s="151"/>
      <c r="K286" s="21" t="s">
        <v>300</v>
      </c>
      <c r="L286" s="5"/>
      <c r="M286" s="5"/>
    </row>
    <row r="287" spans="1:13" ht="18.75">
      <c r="A287" s="145"/>
      <c r="B287" s="131" t="s">
        <v>406</v>
      </c>
      <c r="C287" s="131"/>
      <c r="D287" s="150" t="s">
        <v>111</v>
      </c>
      <c r="E287" s="150"/>
      <c r="F287" s="41">
        <v>16</v>
      </c>
      <c r="G287" s="42">
        <v>250</v>
      </c>
      <c r="H287" s="151">
        <f t="shared" si="8"/>
        <v>4000</v>
      </c>
      <c r="I287" s="151"/>
      <c r="J287" s="151"/>
      <c r="K287" s="21" t="s">
        <v>300</v>
      </c>
      <c r="L287" s="5"/>
      <c r="M287" s="5"/>
    </row>
    <row r="288" spans="1:13" ht="18.75">
      <c r="A288" s="145"/>
      <c r="B288" s="131" t="s">
        <v>407</v>
      </c>
      <c r="C288" s="131"/>
      <c r="D288" s="150" t="s">
        <v>111</v>
      </c>
      <c r="E288" s="150"/>
      <c r="F288" s="41">
        <v>60</v>
      </c>
      <c r="G288" s="42">
        <v>500</v>
      </c>
      <c r="H288" s="151">
        <f t="shared" si="8"/>
        <v>30000</v>
      </c>
      <c r="I288" s="151"/>
      <c r="J288" s="151"/>
      <c r="K288" s="21" t="s">
        <v>300</v>
      </c>
      <c r="L288" s="5"/>
      <c r="M288" s="5"/>
    </row>
    <row r="289" spans="1:13" ht="18.75">
      <c r="A289" s="145"/>
      <c r="B289" s="131" t="s">
        <v>408</v>
      </c>
      <c r="C289" s="131"/>
      <c r="D289" s="150" t="s">
        <v>111</v>
      </c>
      <c r="E289" s="150"/>
      <c r="F289" s="41">
        <v>4</v>
      </c>
      <c r="G289" s="42">
        <v>300</v>
      </c>
      <c r="H289" s="151">
        <f t="shared" si="8"/>
        <v>1200</v>
      </c>
      <c r="I289" s="151"/>
      <c r="J289" s="151"/>
      <c r="K289" s="21" t="s">
        <v>300</v>
      </c>
      <c r="L289" s="5"/>
      <c r="M289" s="5"/>
    </row>
    <row r="290" spans="1:13" ht="17.25" customHeight="1">
      <c r="A290" s="145"/>
      <c r="B290" s="131" t="s">
        <v>304</v>
      </c>
      <c r="C290" s="131"/>
      <c r="D290" s="150" t="s">
        <v>111</v>
      </c>
      <c r="E290" s="150"/>
      <c r="F290" s="41">
        <v>65</v>
      </c>
      <c r="G290" s="42">
        <v>190</v>
      </c>
      <c r="H290" s="151">
        <f>G290*F290</f>
        <v>12350</v>
      </c>
      <c r="I290" s="151"/>
      <c r="J290" s="151"/>
      <c r="K290" s="21" t="s">
        <v>300</v>
      </c>
      <c r="L290" s="5"/>
      <c r="M290" s="5"/>
    </row>
    <row r="291" spans="1:13" ht="21" customHeight="1">
      <c r="A291" s="145"/>
      <c r="B291" s="162" t="s">
        <v>239</v>
      </c>
      <c r="C291" s="162"/>
      <c r="D291" s="162"/>
      <c r="E291" s="162"/>
      <c r="F291" s="50"/>
      <c r="G291" s="52"/>
      <c r="H291" s="163">
        <f>SUM(H275:J290)</f>
        <v>201065</v>
      </c>
      <c r="I291" s="163"/>
      <c r="J291" s="163"/>
      <c r="K291" s="15">
        <f>H291</f>
        <v>201065</v>
      </c>
      <c r="L291" s="5"/>
      <c r="M291" s="5"/>
    </row>
    <row r="292" spans="1:13" ht="21.75" customHeight="1">
      <c r="A292" s="145"/>
      <c r="B292" s="171" t="s">
        <v>273</v>
      </c>
      <c r="C292" s="171"/>
      <c r="D292" s="171"/>
      <c r="E292" s="171"/>
      <c r="F292" s="171"/>
      <c r="G292" s="171"/>
      <c r="H292" s="171"/>
      <c r="I292" s="171"/>
      <c r="J292" s="171"/>
      <c r="K292" s="21"/>
      <c r="L292" s="5"/>
      <c r="M292" s="5"/>
    </row>
    <row r="293" spans="1:13" ht="34.5" customHeight="1">
      <c r="A293" s="145"/>
      <c r="B293" s="164" t="s">
        <v>258</v>
      </c>
      <c r="C293" s="164"/>
      <c r="D293" s="164" t="s">
        <v>259</v>
      </c>
      <c r="E293" s="164"/>
      <c r="F293" s="51" t="s">
        <v>260</v>
      </c>
      <c r="G293" s="36" t="s">
        <v>261</v>
      </c>
      <c r="H293" s="164" t="s">
        <v>257</v>
      </c>
      <c r="I293" s="164"/>
      <c r="J293" s="164"/>
      <c r="K293" s="21"/>
      <c r="L293" s="5"/>
      <c r="M293" s="5"/>
    </row>
    <row r="294" spans="1:13" ht="18.75">
      <c r="A294" s="145"/>
      <c r="B294" s="125" t="s">
        <v>378</v>
      </c>
      <c r="C294" s="181"/>
      <c r="D294" s="150" t="s">
        <v>111</v>
      </c>
      <c r="E294" s="150"/>
      <c r="F294" s="41">
        <v>5</v>
      </c>
      <c r="G294" s="42">
        <v>2400</v>
      </c>
      <c r="H294" s="151">
        <f aca="true" t="shared" si="9" ref="H294:H320">F294*G294</f>
        <v>12000</v>
      </c>
      <c r="I294" s="151"/>
      <c r="J294" s="151"/>
      <c r="K294" s="21" t="s">
        <v>300</v>
      </c>
      <c r="L294" s="5"/>
      <c r="M294" s="5"/>
    </row>
    <row r="295" spans="1:13" ht="18.75">
      <c r="A295" s="145"/>
      <c r="B295" s="131" t="s">
        <v>213</v>
      </c>
      <c r="C295" s="131"/>
      <c r="D295" s="150" t="s">
        <v>111</v>
      </c>
      <c r="E295" s="150"/>
      <c r="F295" s="41">
        <v>271</v>
      </c>
      <c r="G295" s="42">
        <v>400</v>
      </c>
      <c r="H295" s="151">
        <f t="shared" si="9"/>
        <v>108400</v>
      </c>
      <c r="I295" s="151"/>
      <c r="J295" s="151"/>
      <c r="K295" s="21" t="s">
        <v>300</v>
      </c>
      <c r="L295" s="5"/>
      <c r="M295" s="5"/>
    </row>
    <row r="296" spans="1:13" ht="18.75">
      <c r="A296" s="145"/>
      <c r="B296" s="131" t="s">
        <v>214</v>
      </c>
      <c r="C296" s="131"/>
      <c r="D296" s="150" t="s">
        <v>111</v>
      </c>
      <c r="E296" s="150"/>
      <c r="F296" s="41">
        <v>258</v>
      </c>
      <c r="G296" s="42">
        <v>570</v>
      </c>
      <c r="H296" s="151">
        <f t="shared" si="9"/>
        <v>147060</v>
      </c>
      <c r="I296" s="151"/>
      <c r="J296" s="151"/>
      <c r="K296" s="21" t="s">
        <v>300</v>
      </c>
      <c r="L296" s="5"/>
      <c r="M296" s="5"/>
    </row>
    <row r="297" spans="1:13" ht="18.75">
      <c r="A297" s="145"/>
      <c r="B297" s="131" t="s">
        <v>215</v>
      </c>
      <c r="C297" s="131"/>
      <c r="D297" s="150" t="s">
        <v>111</v>
      </c>
      <c r="E297" s="150"/>
      <c r="F297" s="41">
        <v>145</v>
      </c>
      <c r="G297" s="42">
        <v>300</v>
      </c>
      <c r="H297" s="151">
        <f t="shared" si="9"/>
        <v>43500</v>
      </c>
      <c r="I297" s="151"/>
      <c r="J297" s="151"/>
      <c r="K297" s="21" t="s">
        <v>300</v>
      </c>
      <c r="L297" s="5"/>
      <c r="M297" s="5"/>
    </row>
    <row r="298" spans="1:13" ht="18.75">
      <c r="A298" s="145"/>
      <c r="B298" s="131" t="s">
        <v>501</v>
      </c>
      <c r="C298" s="131"/>
      <c r="D298" s="150" t="s">
        <v>111</v>
      </c>
      <c r="E298" s="150"/>
      <c r="F298" s="41">
        <v>60</v>
      </c>
      <c r="G298" s="42">
        <v>260</v>
      </c>
      <c r="H298" s="157">
        <f>G298*F298</f>
        <v>15600</v>
      </c>
      <c r="I298" s="158"/>
      <c r="J298" s="43"/>
      <c r="K298" s="21"/>
      <c r="L298" s="5"/>
      <c r="M298" s="5"/>
    </row>
    <row r="299" spans="1:13" ht="18.75">
      <c r="A299" s="145"/>
      <c r="B299" s="131" t="s">
        <v>498</v>
      </c>
      <c r="C299" s="131"/>
      <c r="D299" s="150" t="s">
        <v>111</v>
      </c>
      <c r="E299" s="150"/>
      <c r="F299" s="41">
        <v>46</v>
      </c>
      <c r="G299" s="42">
        <v>100</v>
      </c>
      <c r="H299" s="151">
        <f t="shared" si="9"/>
        <v>4600</v>
      </c>
      <c r="I299" s="151"/>
      <c r="J299" s="151"/>
      <c r="K299" s="21" t="s">
        <v>300</v>
      </c>
      <c r="L299" s="5"/>
      <c r="M299" s="5"/>
    </row>
    <row r="300" spans="1:13" ht="18.75">
      <c r="A300" s="145"/>
      <c r="B300" s="131" t="s">
        <v>379</v>
      </c>
      <c r="C300" s="131"/>
      <c r="D300" s="150" t="s">
        <v>111</v>
      </c>
      <c r="E300" s="150"/>
      <c r="F300" s="41">
        <v>14</v>
      </c>
      <c r="G300" s="42">
        <v>4900</v>
      </c>
      <c r="H300" s="151">
        <f t="shared" si="9"/>
        <v>68600</v>
      </c>
      <c r="I300" s="151"/>
      <c r="J300" s="151"/>
      <c r="K300" s="21" t="s">
        <v>300</v>
      </c>
      <c r="L300" s="5"/>
      <c r="M300" s="5"/>
    </row>
    <row r="301" spans="1:13" ht="18.75">
      <c r="A301" s="145"/>
      <c r="B301" s="131" t="s">
        <v>500</v>
      </c>
      <c r="C301" s="131"/>
      <c r="D301" s="150" t="s">
        <v>111</v>
      </c>
      <c r="E301" s="150"/>
      <c r="F301" s="41">
        <v>100</v>
      </c>
      <c r="G301" s="42">
        <v>300</v>
      </c>
      <c r="H301" s="151">
        <f t="shared" si="9"/>
        <v>30000</v>
      </c>
      <c r="I301" s="151"/>
      <c r="J301" s="151"/>
      <c r="K301" s="21" t="s">
        <v>300</v>
      </c>
      <c r="L301" s="5"/>
      <c r="M301" s="5"/>
    </row>
    <row r="302" spans="1:13" ht="18.75">
      <c r="A302" s="145"/>
      <c r="B302" s="125" t="s">
        <v>380</v>
      </c>
      <c r="C302" s="127"/>
      <c r="D302" s="150" t="s">
        <v>111</v>
      </c>
      <c r="E302" s="150"/>
      <c r="F302" s="41">
        <v>11</v>
      </c>
      <c r="G302" s="42">
        <v>800</v>
      </c>
      <c r="H302" s="151">
        <f t="shared" si="9"/>
        <v>8800</v>
      </c>
      <c r="I302" s="151"/>
      <c r="J302" s="151"/>
      <c r="K302" s="21" t="s">
        <v>298</v>
      </c>
      <c r="L302" s="5"/>
      <c r="M302" s="5"/>
    </row>
    <row r="303" spans="1:13" ht="18.75">
      <c r="A303" s="145"/>
      <c r="B303" s="131" t="s">
        <v>216</v>
      </c>
      <c r="C303" s="131"/>
      <c r="D303" s="150" t="s">
        <v>111</v>
      </c>
      <c r="E303" s="150"/>
      <c r="F303" s="41">
        <v>43</v>
      </c>
      <c r="G303" s="42">
        <v>1950</v>
      </c>
      <c r="H303" s="151">
        <f t="shared" si="9"/>
        <v>83850</v>
      </c>
      <c r="I303" s="151"/>
      <c r="J303" s="151"/>
      <c r="K303" s="21" t="s">
        <v>300</v>
      </c>
      <c r="L303" s="5"/>
      <c r="M303" s="5"/>
    </row>
    <row r="304" spans="1:13" ht="18.75">
      <c r="A304" s="145"/>
      <c r="B304" s="131" t="s">
        <v>499</v>
      </c>
      <c r="C304" s="131"/>
      <c r="D304" s="150" t="s">
        <v>111</v>
      </c>
      <c r="E304" s="150"/>
      <c r="F304" s="41">
        <v>11</v>
      </c>
      <c r="G304" s="42">
        <v>4000</v>
      </c>
      <c r="H304" s="151">
        <f t="shared" si="9"/>
        <v>44000</v>
      </c>
      <c r="I304" s="151"/>
      <c r="J304" s="151"/>
      <c r="K304" s="21" t="s">
        <v>300</v>
      </c>
      <c r="L304" s="5"/>
      <c r="M304" s="5"/>
    </row>
    <row r="305" spans="1:13" ht="18.75">
      <c r="A305" s="145"/>
      <c r="B305" s="131" t="s">
        <v>217</v>
      </c>
      <c r="C305" s="131"/>
      <c r="D305" s="150" t="s">
        <v>111</v>
      </c>
      <c r="E305" s="150"/>
      <c r="F305" s="41">
        <v>280</v>
      </c>
      <c r="G305" s="42">
        <v>55</v>
      </c>
      <c r="H305" s="151">
        <f t="shared" si="9"/>
        <v>15400</v>
      </c>
      <c r="I305" s="151"/>
      <c r="J305" s="151"/>
      <c r="K305" s="21" t="s">
        <v>300</v>
      </c>
      <c r="L305" s="5"/>
      <c r="M305" s="5"/>
    </row>
    <row r="306" spans="1:13" ht="18.75">
      <c r="A306" s="145"/>
      <c r="B306" s="131" t="s">
        <v>218</v>
      </c>
      <c r="C306" s="131"/>
      <c r="D306" s="150" t="s">
        <v>111</v>
      </c>
      <c r="E306" s="150"/>
      <c r="F306" s="41">
        <v>240</v>
      </c>
      <c r="G306" s="42">
        <v>100</v>
      </c>
      <c r="H306" s="151">
        <f t="shared" si="9"/>
        <v>24000</v>
      </c>
      <c r="I306" s="151"/>
      <c r="J306" s="151"/>
      <c r="K306" s="21" t="s">
        <v>300</v>
      </c>
      <c r="L306" s="5"/>
      <c r="M306" s="5"/>
    </row>
    <row r="307" spans="1:13" ht="18.75">
      <c r="A307" s="145"/>
      <c r="B307" s="131" t="s">
        <v>502</v>
      </c>
      <c r="C307" s="131"/>
      <c r="D307" s="150" t="s">
        <v>111</v>
      </c>
      <c r="E307" s="150"/>
      <c r="F307" s="41">
        <v>12</v>
      </c>
      <c r="G307" s="42">
        <v>710</v>
      </c>
      <c r="H307" s="151">
        <f t="shared" si="9"/>
        <v>8520</v>
      </c>
      <c r="I307" s="151"/>
      <c r="J307" s="151"/>
      <c r="K307" s="21" t="s">
        <v>300</v>
      </c>
      <c r="L307" s="5"/>
      <c r="M307" s="5"/>
    </row>
    <row r="308" spans="1:13" ht="18.75" hidden="1">
      <c r="A308" s="145"/>
      <c r="B308" s="131"/>
      <c r="C308" s="131"/>
      <c r="D308" s="155"/>
      <c r="E308" s="156"/>
      <c r="F308" s="41"/>
      <c r="G308" s="42"/>
      <c r="H308" s="157"/>
      <c r="I308" s="158"/>
      <c r="J308" s="43"/>
      <c r="K308" s="21"/>
      <c r="L308" s="5"/>
      <c r="M308" s="5"/>
    </row>
    <row r="309" spans="1:13" ht="18.75" hidden="1">
      <c r="A309" s="145"/>
      <c r="B309" s="131"/>
      <c r="C309" s="131"/>
      <c r="D309" s="155"/>
      <c r="E309" s="156"/>
      <c r="F309" s="41"/>
      <c r="G309" s="42"/>
      <c r="H309" s="157"/>
      <c r="I309" s="158"/>
      <c r="J309" s="43"/>
      <c r="K309" s="21"/>
      <c r="L309" s="5"/>
      <c r="M309" s="5"/>
    </row>
    <row r="310" spans="1:13" ht="19.5" customHeight="1">
      <c r="A310" s="145"/>
      <c r="B310" s="131" t="s">
        <v>223</v>
      </c>
      <c r="C310" s="131"/>
      <c r="D310" s="150" t="s">
        <v>111</v>
      </c>
      <c r="E310" s="150"/>
      <c r="F310" s="41">
        <v>60</v>
      </c>
      <c r="G310" s="42">
        <v>2600</v>
      </c>
      <c r="H310" s="151">
        <f>F310*G310</f>
        <v>156000</v>
      </c>
      <c r="I310" s="151"/>
      <c r="J310" s="151"/>
      <c r="K310" s="21" t="s">
        <v>300</v>
      </c>
      <c r="L310" s="5"/>
      <c r="M310" s="5"/>
    </row>
    <row r="311" spans="1:13" ht="18.75">
      <c r="A311" s="145"/>
      <c r="B311" s="131" t="s">
        <v>503</v>
      </c>
      <c r="C311" s="131"/>
      <c r="D311" s="150" t="s">
        <v>111</v>
      </c>
      <c r="E311" s="150"/>
      <c r="F311" s="41">
        <v>5</v>
      </c>
      <c r="G311" s="42">
        <v>3800</v>
      </c>
      <c r="H311" s="151">
        <f t="shared" si="9"/>
        <v>19000</v>
      </c>
      <c r="I311" s="151"/>
      <c r="J311" s="151"/>
      <c r="K311" s="21" t="s">
        <v>300</v>
      </c>
      <c r="L311" s="5"/>
      <c r="M311" s="5"/>
    </row>
    <row r="312" spans="1:13" ht="18.75">
      <c r="A312" s="145"/>
      <c r="B312" s="131" t="s">
        <v>27</v>
      </c>
      <c r="C312" s="131"/>
      <c r="D312" s="150" t="s">
        <v>111</v>
      </c>
      <c r="E312" s="150"/>
      <c r="F312" s="41">
        <v>6</v>
      </c>
      <c r="G312" s="42">
        <v>3800</v>
      </c>
      <c r="H312" s="151">
        <f t="shared" si="9"/>
        <v>22800</v>
      </c>
      <c r="I312" s="151"/>
      <c r="J312" s="151"/>
      <c r="K312" s="21" t="s">
        <v>300</v>
      </c>
      <c r="L312" s="5"/>
      <c r="M312" s="5"/>
    </row>
    <row r="313" spans="1:13" ht="18.75">
      <c r="A313" s="145"/>
      <c r="B313" s="131" t="s">
        <v>219</v>
      </c>
      <c r="C313" s="131"/>
      <c r="D313" s="150" t="s">
        <v>111</v>
      </c>
      <c r="E313" s="150"/>
      <c r="F313" s="41">
        <v>270</v>
      </c>
      <c r="G313" s="42">
        <v>280</v>
      </c>
      <c r="H313" s="151">
        <f t="shared" si="9"/>
        <v>75600</v>
      </c>
      <c r="I313" s="151"/>
      <c r="J313" s="151"/>
      <c r="K313" s="21" t="s">
        <v>300</v>
      </c>
      <c r="L313" s="5"/>
      <c r="M313" s="5"/>
    </row>
    <row r="314" spans="1:13" ht="18.75">
      <c r="A314" s="145"/>
      <c r="B314" s="131" t="s">
        <v>220</v>
      </c>
      <c r="C314" s="131"/>
      <c r="D314" s="150" t="s">
        <v>111</v>
      </c>
      <c r="E314" s="150"/>
      <c r="F314" s="41">
        <v>8</v>
      </c>
      <c r="G314" s="42">
        <v>2200</v>
      </c>
      <c r="H314" s="151">
        <f t="shared" si="9"/>
        <v>17600</v>
      </c>
      <c r="I314" s="151"/>
      <c r="J314" s="151"/>
      <c r="K314" s="21" t="s">
        <v>300</v>
      </c>
      <c r="L314" s="5"/>
      <c r="M314" s="5"/>
    </row>
    <row r="315" spans="1:13" ht="18.75">
      <c r="A315" s="145"/>
      <c r="B315" s="131" t="s">
        <v>221</v>
      </c>
      <c r="C315" s="131"/>
      <c r="D315" s="150" t="s">
        <v>111</v>
      </c>
      <c r="E315" s="150"/>
      <c r="F315" s="41">
        <v>6</v>
      </c>
      <c r="G315" s="42">
        <v>1200</v>
      </c>
      <c r="H315" s="151">
        <f t="shared" si="9"/>
        <v>7200</v>
      </c>
      <c r="I315" s="151"/>
      <c r="J315" s="151"/>
      <c r="K315" s="21" t="s">
        <v>300</v>
      </c>
      <c r="L315" s="5"/>
      <c r="M315" s="5"/>
    </row>
    <row r="316" spans="1:13" ht="18.75">
      <c r="A316" s="145"/>
      <c r="B316" s="131" t="s">
        <v>28</v>
      </c>
      <c r="C316" s="131"/>
      <c r="D316" s="150" t="s">
        <v>111</v>
      </c>
      <c r="E316" s="150"/>
      <c r="F316" s="41">
        <v>200</v>
      </c>
      <c r="G316" s="42">
        <v>460</v>
      </c>
      <c r="H316" s="151">
        <f t="shared" si="9"/>
        <v>92000</v>
      </c>
      <c r="I316" s="151"/>
      <c r="J316" s="151"/>
      <c r="K316" s="21" t="s">
        <v>300</v>
      </c>
      <c r="L316" s="5"/>
      <c r="M316" s="5"/>
    </row>
    <row r="317" spans="1:13" ht="18.75" customHeight="1">
      <c r="A317" s="145"/>
      <c r="B317" s="131" t="s">
        <v>222</v>
      </c>
      <c r="C317" s="131"/>
      <c r="D317" s="150" t="s">
        <v>111</v>
      </c>
      <c r="E317" s="150"/>
      <c r="F317" s="41">
        <v>15</v>
      </c>
      <c r="G317" s="42">
        <v>160</v>
      </c>
      <c r="H317" s="151">
        <f t="shared" si="9"/>
        <v>2400</v>
      </c>
      <c r="I317" s="151"/>
      <c r="J317" s="151"/>
      <c r="K317" s="21" t="s">
        <v>300</v>
      </c>
      <c r="L317" s="5"/>
      <c r="M317" s="5"/>
    </row>
    <row r="318" spans="1:13" ht="18.75">
      <c r="A318" s="145"/>
      <c r="B318" s="131" t="s">
        <v>381</v>
      </c>
      <c r="C318" s="131"/>
      <c r="D318" s="150" t="s">
        <v>111</v>
      </c>
      <c r="E318" s="150"/>
      <c r="F318" s="41">
        <v>70</v>
      </c>
      <c r="G318" s="42">
        <v>450</v>
      </c>
      <c r="H318" s="151">
        <f t="shared" si="9"/>
        <v>31500</v>
      </c>
      <c r="I318" s="151"/>
      <c r="J318" s="151"/>
      <c r="K318" s="21" t="s">
        <v>300</v>
      </c>
      <c r="L318" s="5"/>
      <c r="M318" s="5"/>
    </row>
    <row r="319" spans="1:13" ht="18.75">
      <c r="A319" s="145"/>
      <c r="B319" s="131" t="s">
        <v>29</v>
      </c>
      <c r="C319" s="131"/>
      <c r="D319" s="150" t="s">
        <v>111</v>
      </c>
      <c r="E319" s="150"/>
      <c r="F319" s="41">
        <v>50</v>
      </c>
      <c r="G319" s="42">
        <v>3800</v>
      </c>
      <c r="H319" s="151">
        <f t="shared" si="9"/>
        <v>190000</v>
      </c>
      <c r="I319" s="151"/>
      <c r="J319" s="151"/>
      <c r="K319" s="21" t="s">
        <v>300</v>
      </c>
      <c r="L319" s="5"/>
      <c r="M319" s="5"/>
    </row>
    <row r="320" spans="1:13" ht="18.75">
      <c r="A320" s="145"/>
      <c r="B320" s="131" t="s">
        <v>382</v>
      </c>
      <c r="C320" s="131"/>
      <c r="D320" s="150" t="s">
        <v>111</v>
      </c>
      <c r="E320" s="150"/>
      <c r="F320" s="41">
        <v>28</v>
      </c>
      <c r="G320" s="42">
        <v>2500</v>
      </c>
      <c r="H320" s="151">
        <f t="shared" si="9"/>
        <v>70000</v>
      </c>
      <c r="I320" s="151"/>
      <c r="J320" s="151"/>
      <c r="K320" s="21" t="s">
        <v>300</v>
      </c>
      <c r="L320" s="5"/>
      <c r="M320" s="5"/>
    </row>
    <row r="321" spans="1:13" ht="21" customHeight="1">
      <c r="A321" s="145"/>
      <c r="B321" s="162" t="s">
        <v>240</v>
      </c>
      <c r="C321" s="162"/>
      <c r="D321" s="162"/>
      <c r="E321" s="162"/>
      <c r="F321" s="50"/>
      <c r="G321" s="50"/>
      <c r="H321" s="182">
        <f>SUM(H294:J320)</f>
        <v>1298430</v>
      </c>
      <c r="I321" s="182"/>
      <c r="J321" s="182"/>
      <c r="K321" s="15">
        <f>H321</f>
        <v>1298430</v>
      </c>
      <c r="L321" s="5"/>
      <c r="M321" s="5"/>
    </row>
    <row r="322" spans="1:13" ht="18.75">
      <c r="A322" s="145"/>
      <c r="B322" s="171" t="s">
        <v>435</v>
      </c>
      <c r="C322" s="171"/>
      <c r="D322" s="171"/>
      <c r="E322" s="171"/>
      <c r="F322" s="171"/>
      <c r="G322" s="171"/>
      <c r="H322" s="171"/>
      <c r="I322" s="171"/>
      <c r="J322" s="171"/>
      <c r="K322" s="16"/>
      <c r="L322" s="5"/>
      <c r="M322" s="5"/>
    </row>
    <row r="323" spans="1:13" ht="21.75" customHeight="1">
      <c r="A323" s="145"/>
      <c r="B323" s="164" t="s">
        <v>268</v>
      </c>
      <c r="C323" s="164"/>
      <c r="D323" s="164"/>
      <c r="E323" s="164"/>
      <c r="F323" s="164"/>
      <c r="G323" s="164"/>
      <c r="H323" s="164"/>
      <c r="I323" s="183" t="s">
        <v>269</v>
      </c>
      <c r="J323" s="183"/>
      <c r="K323" s="21"/>
      <c r="L323" s="5"/>
      <c r="M323" s="5"/>
    </row>
    <row r="324" spans="1:13" ht="18.75">
      <c r="A324" s="145"/>
      <c r="B324" s="131" t="s">
        <v>10</v>
      </c>
      <c r="C324" s="131"/>
      <c r="D324" s="131"/>
      <c r="E324" s="131"/>
      <c r="F324" s="131"/>
      <c r="G324" s="131"/>
      <c r="H324" s="131"/>
      <c r="I324" s="184">
        <f>76980</f>
        <v>76980</v>
      </c>
      <c r="J324" s="184"/>
      <c r="K324" s="21"/>
      <c r="L324" s="5"/>
      <c r="M324" s="5"/>
    </row>
    <row r="325" spans="1:13" ht="45.75" customHeight="1">
      <c r="A325" s="145"/>
      <c r="B325" s="125" t="s">
        <v>504</v>
      </c>
      <c r="C325" s="126"/>
      <c r="D325" s="126"/>
      <c r="E325" s="126"/>
      <c r="F325" s="126"/>
      <c r="G325" s="126"/>
      <c r="H325" s="127"/>
      <c r="I325" s="78">
        <v>4976400</v>
      </c>
      <c r="J325" s="78"/>
      <c r="K325" s="21"/>
      <c r="L325" s="5"/>
      <c r="M325" s="5"/>
    </row>
    <row r="326" spans="1:13" ht="18.75">
      <c r="A326" s="145"/>
      <c r="B326" s="131" t="s">
        <v>224</v>
      </c>
      <c r="C326" s="131"/>
      <c r="D326" s="131"/>
      <c r="E326" s="131"/>
      <c r="F326" s="131"/>
      <c r="G326" s="131"/>
      <c r="H326" s="131"/>
      <c r="I326" s="184">
        <v>92300</v>
      </c>
      <c r="J326" s="184"/>
      <c r="K326" s="21"/>
      <c r="L326" s="5"/>
      <c r="M326" s="5"/>
    </row>
    <row r="327" spans="1:13" ht="18.75">
      <c r="A327" s="145"/>
      <c r="B327" s="172" t="s">
        <v>270</v>
      </c>
      <c r="C327" s="172"/>
      <c r="D327" s="172"/>
      <c r="E327" s="172"/>
      <c r="F327" s="172"/>
      <c r="G327" s="172"/>
      <c r="H327" s="172"/>
      <c r="I327" s="185">
        <f>SUM(I324:I326)</f>
        <v>5145680</v>
      </c>
      <c r="J327" s="185"/>
      <c r="K327" s="16">
        <f>I327</f>
        <v>5145680</v>
      </c>
      <c r="L327" s="5"/>
      <c r="M327" s="17"/>
    </row>
    <row r="328" spans="1:13" ht="18" customHeight="1">
      <c r="A328" s="145"/>
      <c r="B328" s="186" t="s">
        <v>276</v>
      </c>
      <c r="C328" s="186"/>
      <c r="D328" s="186"/>
      <c r="E328" s="186"/>
      <c r="F328" s="186"/>
      <c r="G328" s="186"/>
      <c r="H328" s="186"/>
      <c r="I328" s="186"/>
      <c r="J328" s="186"/>
      <c r="K328" s="16"/>
      <c r="L328" s="5"/>
      <c r="M328" s="5"/>
    </row>
    <row r="329" spans="1:13" ht="17.25" customHeight="1">
      <c r="A329" s="145"/>
      <c r="B329" s="187" t="s">
        <v>254</v>
      </c>
      <c r="C329" s="187"/>
      <c r="D329" s="187"/>
      <c r="E329" s="187"/>
      <c r="F329" s="187"/>
      <c r="G329" s="53" t="s">
        <v>252</v>
      </c>
      <c r="H329" s="53" t="s">
        <v>253</v>
      </c>
      <c r="I329" s="183" t="s">
        <v>269</v>
      </c>
      <c r="J329" s="183"/>
      <c r="K329" s="21"/>
      <c r="L329" s="5"/>
      <c r="M329" s="5"/>
    </row>
    <row r="330" spans="1:13" ht="18.75" customHeight="1">
      <c r="A330" s="145"/>
      <c r="B330" s="188" t="s">
        <v>281</v>
      </c>
      <c r="C330" s="189"/>
      <c r="D330" s="189"/>
      <c r="E330" s="189"/>
      <c r="F330" s="190"/>
      <c r="G330" s="54">
        <v>4005</v>
      </c>
      <c r="H330" s="55">
        <v>32</v>
      </c>
      <c r="I330" s="191">
        <f aca="true" t="shared" si="10" ref="I330:I345">G330*H330</f>
        <v>128160</v>
      </c>
      <c r="J330" s="191"/>
      <c r="K330" s="21"/>
      <c r="L330" s="5"/>
      <c r="M330" s="5"/>
    </row>
    <row r="331" spans="1:13" ht="18.75" customHeight="1">
      <c r="A331" s="145"/>
      <c r="B331" s="188" t="s">
        <v>282</v>
      </c>
      <c r="C331" s="189"/>
      <c r="D331" s="189"/>
      <c r="E331" s="189"/>
      <c r="F331" s="190"/>
      <c r="G331" s="54">
        <v>6160</v>
      </c>
      <c r="H331" s="55">
        <v>32</v>
      </c>
      <c r="I331" s="191">
        <f t="shared" si="10"/>
        <v>197120</v>
      </c>
      <c r="J331" s="191"/>
      <c r="K331" s="21"/>
      <c r="L331" s="5"/>
      <c r="M331" s="5"/>
    </row>
    <row r="332" spans="1:13" ht="18.75" customHeight="1">
      <c r="A332" s="145"/>
      <c r="B332" s="188" t="s">
        <v>283</v>
      </c>
      <c r="C332" s="189"/>
      <c r="D332" s="189"/>
      <c r="E332" s="189"/>
      <c r="F332" s="190"/>
      <c r="G332" s="54">
        <v>7700</v>
      </c>
      <c r="H332" s="55">
        <v>32</v>
      </c>
      <c r="I332" s="191">
        <f t="shared" si="10"/>
        <v>246400</v>
      </c>
      <c r="J332" s="191"/>
      <c r="K332" s="21"/>
      <c r="L332" s="5"/>
      <c r="M332" s="5"/>
    </row>
    <row r="333" spans="1:13" ht="18.75" customHeight="1">
      <c r="A333" s="145"/>
      <c r="B333" s="188" t="s">
        <v>284</v>
      </c>
      <c r="C333" s="189"/>
      <c r="D333" s="189"/>
      <c r="E333" s="189"/>
      <c r="F333" s="190"/>
      <c r="G333" s="54">
        <v>2400</v>
      </c>
      <c r="H333" s="55">
        <v>32</v>
      </c>
      <c r="I333" s="191">
        <f t="shared" si="10"/>
        <v>76800</v>
      </c>
      <c r="J333" s="191"/>
      <c r="K333" s="21"/>
      <c r="L333" s="5"/>
      <c r="M333" s="5"/>
    </row>
    <row r="334" spans="1:13" ht="18.75" customHeight="1">
      <c r="A334" s="145"/>
      <c r="B334" s="188" t="s">
        <v>285</v>
      </c>
      <c r="C334" s="189"/>
      <c r="D334" s="189"/>
      <c r="E334" s="189"/>
      <c r="F334" s="190"/>
      <c r="G334" s="54">
        <v>6040</v>
      </c>
      <c r="H334" s="55">
        <v>32</v>
      </c>
      <c r="I334" s="191">
        <f t="shared" si="10"/>
        <v>193280</v>
      </c>
      <c r="J334" s="191"/>
      <c r="K334" s="21"/>
      <c r="L334" s="5"/>
      <c r="M334" s="5"/>
    </row>
    <row r="335" spans="1:13" ht="18.75" customHeight="1">
      <c r="A335" s="145"/>
      <c r="B335" s="188" t="s">
        <v>255</v>
      </c>
      <c r="C335" s="189"/>
      <c r="D335" s="189"/>
      <c r="E335" s="189"/>
      <c r="F335" s="190"/>
      <c r="G335" s="54">
        <v>10875</v>
      </c>
      <c r="H335" s="55">
        <v>32</v>
      </c>
      <c r="I335" s="192">
        <f t="shared" si="10"/>
        <v>348000</v>
      </c>
      <c r="J335" s="193"/>
      <c r="K335" s="21"/>
      <c r="L335" s="5"/>
      <c r="M335" s="5"/>
    </row>
    <row r="336" spans="1:13" ht="18.75" customHeight="1">
      <c r="A336" s="145"/>
      <c r="B336" s="188" t="s">
        <v>286</v>
      </c>
      <c r="C336" s="189"/>
      <c r="D336" s="189"/>
      <c r="E336" s="189"/>
      <c r="F336" s="190"/>
      <c r="G336" s="54">
        <v>2500</v>
      </c>
      <c r="H336" s="55">
        <v>32</v>
      </c>
      <c r="I336" s="191">
        <f t="shared" si="10"/>
        <v>80000</v>
      </c>
      <c r="J336" s="191"/>
      <c r="K336" s="21"/>
      <c r="L336" s="5"/>
      <c r="M336" s="5"/>
    </row>
    <row r="337" spans="1:13" ht="18.75" customHeight="1">
      <c r="A337" s="145"/>
      <c r="B337" s="188" t="s">
        <v>410</v>
      </c>
      <c r="C337" s="189"/>
      <c r="D337" s="189"/>
      <c r="E337" s="189"/>
      <c r="F337" s="190"/>
      <c r="G337" s="54">
        <v>2585</v>
      </c>
      <c r="H337" s="55">
        <v>32</v>
      </c>
      <c r="I337" s="191">
        <f>G337*H337</f>
        <v>82720</v>
      </c>
      <c r="J337" s="191"/>
      <c r="K337" s="21"/>
      <c r="L337" s="5"/>
      <c r="M337" s="5"/>
    </row>
    <row r="338" spans="1:13" ht="18.75" customHeight="1">
      <c r="A338" s="145"/>
      <c r="B338" s="188" t="s">
        <v>225</v>
      </c>
      <c r="C338" s="189"/>
      <c r="D338" s="189"/>
      <c r="E338" s="189"/>
      <c r="F338" s="190"/>
      <c r="G338" s="54">
        <v>4790</v>
      </c>
      <c r="H338" s="55">
        <v>32</v>
      </c>
      <c r="I338" s="191">
        <f t="shared" si="10"/>
        <v>153280</v>
      </c>
      <c r="J338" s="191"/>
      <c r="K338" s="21"/>
      <c r="L338" s="5"/>
      <c r="M338" s="5"/>
    </row>
    <row r="339" spans="1:13" ht="18.75" customHeight="1">
      <c r="A339" s="145"/>
      <c r="B339" s="188" t="s">
        <v>409</v>
      </c>
      <c r="C339" s="189"/>
      <c r="D339" s="189"/>
      <c r="E339" s="189"/>
      <c r="F339" s="190"/>
      <c r="G339" s="54">
        <v>3325</v>
      </c>
      <c r="H339" s="55">
        <v>32</v>
      </c>
      <c r="I339" s="191">
        <f t="shared" si="10"/>
        <v>106400</v>
      </c>
      <c r="J339" s="191"/>
      <c r="K339" s="21"/>
      <c r="L339" s="5"/>
      <c r="M339" s="5"/>
    </row>
    <row r="340" spans="1:13" ht="18.75" customHeight="1">
      <c r="A340" s="145"/>
      <c r="B340" s="188" t="s">
        <v>287</v>
      </c>
      <c r="C340" s="189"/>
      <c r="D340" s="189"/>
      <c r="E340" s="189"/>
      <c r="F340" s="190"/>
      <c r="G340" s="54">
        <v>3775</v>
      </c>
      <c r="H340" s="55">
        <v>32</v>
      </c>
      <c r="I340" s="191">
        <f t="shared" si="10"/>
        <v>120800</v>
      </c>
      <c r="J340" s="191"/>
      <c r="K340" s="21"/>
      <c r="L340" s="5"/>
      <c r="M340" s="5"/>
    </row>
    <row r="341" spans="1:13" ht="18.75" customHeight="1">
      <c r="A341" s="145"/>
      <c r="B341" s="188" t="s">
        <v>250</v>
      </c>
      <c r="C341" s="189"/>
      <c r="D341" s="189"/>
      <c r="E341" s="189"/>
      <c r="F341" s="190"/>
      <c r="G341" s="54">
        <v>2460</v>
      </c>
      <c r="H341" s="55">
        <v>32</v>
      </c>
      <c r="I341" s="191">
        <f t="shared" si="10"/>
        <v>78720</v>
      </c>
      <c r="J341" s="191"/>
      <c r="K341" s="21"/>
      <c r="L341" s="5"/>
      <c r="M341" s="5"/>
    </row>
    <row r="342" spans="1:13" ht="18.75" customHeight="1">
      <c r="A342" s="145"/>
      <c r="B342" s="188" t="s">
        <v>288</v>
      </c>
      <c r="C342" s="189"/>
      <c r="D342" s="189"/>
      <c r="E342" s="189"/>
      <c r="F342" s="190"/>
      <c r="G342" s="54">
        <v>6900</v>
      </c>
      <c r="H342" s="55">
        <v>32</v>
      </c>
      <c r="I342" s="191">
        <f t="shared" si="10"/>
        <v>220800</v>
      </c>
      <c r="J342" s="191"/>
      <c r="K342" s="21"/>
      <c r="L342" s="5"/>
      <c r="M342" s="5"/>
    </row>
    <row r="343" spans="1:13" ht="18.75" customHeight="1">
      <c r="A343" s="145"/>
      <c r="B343" s="188" t="s">
        <v>251</v>
      </c>
      <c r="C343" s="189"/>
      <c r="D343" s="189"/>
      <c r="E343" s="189"/>
      <c r="F343" s="190"/>
      <c r="G343" s="54">
        <v>2905</v>
      </c>
      <c r="H343" s="55">
        <v>32</v>
      </c>
      <c r="I343" s="191">
        <f t="shared" si="10"/>
        <v>92960</v>
      </c>
      <c r="J343" s="191"/>
      <c r="K343" s="21"/>
      <c r="L343" s="5"/>
      <c r="M343" s="5"/>
    </row>
    <row r="344" spans="1:13" ht="18.75" customHeight="1">
      <c r="A344" s="145"/>
      <c r="B344" s="188" t="s">
        <v>289</v>
      </c>
      <c r="C344" s="189"/>
      <c r="D344" s="189"/>
      <c r="E344" s="189"/>
      <c r="F344" s="190"/>
      <c r="G344" s="54">
        <v>1700</v>
      </c>
      <c r="H344" s="55">
        <v>32</v>
      </c>
      <c r="I344" s="191">
        <f t="shared" si="10"/>
        <v>54400</v>
      </c>
      <c r="J344" s="191"/>
      <c r="K344" s="21"/>
      <c r="L344" s="5"/>
      <c r="M344" s="5"/>
    </row>
    <row r="345" spans="1:13" ht="18.75" customHeight="1">
      <c r="A345" s="145"/>
      <c r="B345" s="188" t="s">
        <v>290</v>
      </c>
      <c r="C345" s="189"/>
      <c r="D345" s="189"/>
      <c r="E345" s="189"/>
      <c r="F345" s="190"/>
      <c r="G345" s="54">
        <v>1345</v>
      </c>
      <c r="H345" s="55">
        <v>32</v>
      </c>
      <c r="I345" s="191">
        <f t="shared" si="10"/>
        <v>43040</v>
      </c>
      <c r="J345" s="191"/>
      <c r="K345" s="21"/>
      <c r="L345" s="5"/>
      <c r="M345" s="5"/>
    </row>
    <row r="346" spans="1:13" ht="18.75" customHeight="1">
      <c r="A346" s="145"/>
      <c r="B346" s="188" t="s">
        <v>439</v>
      </c>
      <c r="C346" s="189"/>
      <c r="D346" s="189"/>
      <c r="E346" s="189"/>
      <c r="F346" s="190"/>
      <c r="G346" s="54">
        <f>G330+G331+G332+G333+G334+G335+G336+G337+G338+G339+G340+G341+G342+G343+G344+G345</f>
        <v>69465</v>
      </c>
      <c r="H346" s="55"/>
      <c r="I346" s="93"/>
      <c r="J346" s="93"/>
      <c r="K346" s="21"/>
      <c r="L346" s="5"/>
      <c r="M346" s="5"/>
    </row>
    <row r="347" spans="1:13" ht="18.75">
      <c r="A347" s="145"/>
      <c r="B347" s="194" t="s">
        <v>149</v>
      </c>
      <c r="C347" s="194"/>
      <c r="D347" s="194"/>
      <c r="E347" s="194"/>
      <c r="F347" s="194"/>
      <c r="G347" s="194"/>
      <c r="H347" s="194"/>
      <c r="I347" s="195">
        <f>SUM(I330:I346)</f>
        <v>2222880</v>
      </c>
      <c r="J347" s="195"/>
      <c r="K347" s="16">
        <f>I347</f>
        <v>2222880</v>
      </c>
      <c r="L347" s="5"/>
      <c r="M347" s="18"/>
    </row>
    <row r="348" spans="1:13" ht="21.75" customHeight="1">
      <c r="A348" s="145"/>
      <c r="B348" s="171" t="s">
        <v>277</v>
      </c>
      <c r="C348" s="171"/>
      <c r="D348" s="171"/>
      <c r="E348" s="171"/>
      <c r="F348" s="171"/>
      <c r="G348" s="171"/>
      <c r="H348" s="171"/>
      <c r="I348" s="171"/>
      <c r="J348" s="171"/>
      <c r="K348" s="21"/>
      <c r="L348" s="5"/>
      <c r="M348" s="5"/>
    </row>
    <row r="349" spans="1:13" ht="18.75">
      <c r="A349" s="145"/>
      <c r="B349" s="150" t="s">
        <v>328</v>
      </c>
      <c r="C349" s="150"/>
      <c r="D349" s="150"/>
      <c r="E349" s="150"/>
      <c r="F349" s="150"/>
      <c r="G349" s="150"/>
      <c r="H349" s="150"/>
      <c r="I349" s="150"/>
      <c r="J349" s="56"/>
      <c r="K349" s="21"/>
      <c r="L349" s="5"/>
      <c r="M349" s="5"/>
    </row>
    <row r="350" spans="1:13" ht="18.75" customHeight="1">
      <c r="A350" s="145"/>
      <c r="B350" s="196" t="s">
        <v>278</v>
      </c>
      <c r="C350" s="196"/>
      <c r="D350" s="196"/>
      <c r="E350" s="196"/>
      <c r="F350" s="196"/>
      <c r="G350" s="196"/>
      <c r="H350" s="196"/>
      <c r="I350" s="196"/>
      <c r="J350" s="56"/>
      <c r="K350" s="21"/>
      <c r="L350" s="5"/>
      <c r="M350" s="5"/>
    </row>
    <row r="351" spans="1:13" ht="18.75" customHeight="1">
      <c r="A351" s="145"/>
      <c r="B351" s="188" t="s">
        <v>287</v>
      </c>
      <c r="C351" s="189"/>
      <c r="D351" s="189"/>
      <c r="E351" s="189"/>
      <c r="F351" s="190"/>
      <c r="G351" s="41">
        <v>7</v>
      </c>
      <c r="H351" s="57">
        <v>5000</v>
      </c>
      <c r="I351" s="197">
        <f>G351*H351</f>
        <v>35000</v>
      </c>
      <c r="J351" s="197"/>
      <c r="K351" s="21"/>
      <c r="L351" s="5"/>
      <c r="M351" s="5"/>
    </row>
    <row r="352" spans="1:13" ht="18.75" customHeight="1">
      <c r="A352" s="145"/>
      <c r="B352" s="188" t="s">
        <v>288</v>
      </c>
      <c r="C352" s="189"/>
      <c r="D352" s="189"/>
      <c r="E352" s="189"/>
      <c r="F352" s="190"/>
      <c r="G352" s="41">
        <v>5</v>
      </c>
      <c r="H352" s="57">
        <v>5000</v>
      </c>
      <c r="I352" s="197">
        <f>G352*H352</f>
        <v>25000</v>
      </c>
      <c r="J352" s="197"/>
      <c r="K352" s="21"/>
      <c r="L352" s="5"/>
      <c r="M352" s="5"/>
    </row>
    <row r="353" spans="1:13" ht="18.75" customHeight="1">
      <c r="A353" s="145"/>
      <c r="B353" s="188" t="s">
        <v>284</v>
      </c>
      <c r="C353" s="189"/>
      <c r="D353" s="189"/>
      <c r="E353" s="189"/>
      <c r="F353" s="190"/>
      <c r="G353" s="41">
        <v>7</v>
      </c>
      <c r="H353" s="57">
        <v>5000</v>
      </c>
      <c r="I353" s="175">
        <f>G353*H353</f>
        <v>35000</v>
      </c>
      <c r="J353" s="175"/>
      <c r="K353" s="21"/>
      <c r="L353" s="5"/>
      <c r="M353" s="5"/>
    </row>
    <row r="354" spans="1:13" ht="18.75" customHeight="1">
      <c r="A354" s="145"/>
      <c r="B354" s="188" t="s">
        <v>409</v>
      </c>
      <c r="C354" s="189"/>
      <c r="D354" s="189"/>
      <c r="E354" s="189"/>
      <c r="F354" s="190"/>
      <c r="G354" s="41">
        <v>7</v>
      </c>
      <c r="H354" s="57">
        <v>5000</v>
      </c>
      <c r="I354" s="42">
        <f>H354*G354</f>
        <v>35000</v>
      </c>
      <c r="J354" s="42"/>
      <c r="K354" s="21"/>
      <c r="L354" s="5"/>
      <c r="M354" s="5"/>
    </row>
    <row r="355" spans="1:13" ht="18.75" customHeight="1">
      <c r="A355" s="145"/>
      <c r="B355" s="188" t="s">
        <v>288</v>
      </c>
      <c r="C355" s="189"/>
      <c r="D355" s="189"/>
      <c r="E355" s="189"/>
      <c r="F355" s="190"/>
      <c r="G355" s="41">
        <v>5</v>
      </c>
      <c r="H355" s="57">
        <v>5000</v>
      </c>
      <c r="I355" s="175">
        <f>G355*H355</f>
        <v>25000</v>
      </c>
      <c r="J355" s="175"/>
      <c r="K355" s="21"/>
      <c r="L355" s="5"/>
      <c r="M355" s="5"/>
    </row>
    <row r="356" spans="1:13" ht="18.75">
      <c r="A356" s="145"/>
      <c r="B356" s="194" t="s">
        <v>147</v>
      </c>
      <c r="C356" s="194"/>
      <c r="D356" s="194"/>
      <c r="E356" s="194"/>
      <c r="F356" s="194"/>
      <c r="G356" s="194"/>
      <c r="H356" s="194"/>
      <c r="I356" s="198">
        <f>SUM(I351:I355)</f>
        <v>155000</v>
      </c>
      <c r="J356" s="199"/>
      <c r="K356" s="16"/>
      <c r="L356" s="5"/>
      <c r="M356" s="5"/>
    </row>
    <row r="357" spans="1:13" ht="18.75">
      <c r="A357" s="145"/>
      <c r="B357" s="131" t="s">
        <v>411</v>
      </c>
      <c r="C357" s="131"/>
      <c r="D357" s="131"/>
      <c r="E357" s="131"/>
      <c r="F357" s="131"/>
      <c r="G357" s="131"/>
      <c r="H357" s="131"/>
      <c r="I357" s="131"/>
      <c r="J357" s="56"/>
      <c r="K357" s="21"/>
      <c r="L357" s="5"/>
      <c r="M357" s="5"/>
    </row>
    <row r="358" spans="1:13" ht="18.75" customHeight="1" hidden="1">
      <c r="A358" s="145"/>
      <c r="B358" s="125"/>
      <c r="C358" s="126"/>
      <c r="D358" s="126"/>
      <c r="E358" s="126"/>
      <c r="F358" s="126"/>
      <c r="G358" s="126"/>
      <c r="H358" s="127"/>
      <c r="I358" s="58"/>
      <c r="J358" s="58"/>
      <c r="K358" s="21"/>
      <c r="L358" s="5"/>
      <c r="M358" s="5"/>
    </row>
    <row r="359" spans="1:13" ht="18.75" customHeight="1" hidden="1">
      <c r="A359" s="145"/>
      <c r="B359" s="125"/>
      <c r="C359" s="126"/>
      <c r="D359" s="126"/>
      <c r="E359" s="126"/>
      <c r="F359" s="126"/>
      <c r="G359" s="126"/>
      <c r="H359" s="127"/>
      <c r="I359" s="58"/>
      <c r="J359" s="58"/>
      <c r="K359" s="21"/>
      <c r="L359" s="5"/>
      <c r="M359" s="5"/>
    </row>
    <row r="360" spans="1:13" ht="18.75">
      <c r="A360" s="145"/>
      <c r="B360" s="194" t="s">
        <v>148</v>
      </c>
      <c r="C360" s="194"/>
      <c r="D360" s="194"/>
      <c r="E360" s="194"/>
      <c r="F360" s="194"/>
      <c r="G360" s="194"/>
      <c r="H360" s="194"/>
      <c r="I360" s="200">
        <v>978350</v>
      </c>
      <c r="J360" s="200"/>
      <c r="K360" s="16"/>
      <c r="L360" s="5"/>
      <c r="M360" s="5"/>
    </row>
    <row r="361" spans="1:13" ht="19.5" customHeight="1">
      <c r="A361" s="145"/>
      <c r="B361" s="149" t="s">
        <v>32</v>
      </c>
      <c r="C361" s="149"/>
      <c r="D361" s="149"/>
      <c r="E361" s="149"/>
      <c r="F361" s="149"/>
      <c r="G361" s="149"/>
      <c r="H361" s="149"/>
      <c r="I361" s="201">
        <v>13200</v>
      </c>
      <c r="J361" s="201"/>
      <c r="K361" s="21"/>
      <c r="L361" s="5"/>
      <c r="M361" s="5"/>
    </row>
    <row r="362" spans="1:13" ht="18.75">
      <c r="A362" s="145"/>
      <c r="B362" s="149"/>
      <c r="C362" s="149"/>
      <c r="D362" s="149"/>
      <c r="E362" s="149"/>
      <c r="F362" s="149"/>
      <c r="G362" s="149"/>
      <c r="H362" s="149"/>
      <c r="I362" s="201"/>
      <c r="J362" s="201"/>
      <c r="K362" s="21"/>
      <c r="L362" s="5"/>
      <c r="M362" s="5"/>
    </row>
    <row r="363" spans="1:13" ht="18.75">
      <c r="A363" s="145"/>
      <c r="B363" s="149" t="s">
        <v>506</v>
      </c>
      <c r="C363" s="149"/>
      <c r="D363" s="149"/>
      <c r="E363" s="149"/>
      <c r="F363" s="149"/>
      <c r="G363" s="149"/>
      <c r="H363" s="149"/>
      <c r="I363" s="202">
        <v>89250</v>
      </c>
      <c r="J363" s="202"/>
      <c r="K363" s="21"/>
      <c r="L363" s="5"/>
      <c r="M363" s="5"/>
    </row>
    <row r="364" spans="1:13" ht="18.75">
      <c r="A364" s="145"/>
      <c r="B364" s="149" t="s">
        <v>505</v>
      </c>
      <c r="C364" s="149"/>
      <c r="D364" s="149"/>
      <c r="E364" s="149"/>
      <c r="F364" s="149"/>
      <c r="G364" s="149"/>
      <c r="H364" s="149"/>
      <c r="I364" s="202">
        <v>76000</v>
      </c>
      <c r="J364" s="202"/>
      <c r="K364" s="21"/>
      <c r="L364" s="5"/>
      <c r="M364" s="5"/>
    </row>
    <row r="365" spans="1:13" ht="36.75" customHeight="1">
      <c r="A365" s="145"/>
      <c r="B365" s="149" t="s">
        <v>507</v>
      </c>
      <c r="C365" s="149"/>
      <c r="D365" s="149"/>
      <c r="E365" s="149"/>
      <c r="F365" s="149"/>
      <c r="G365" s="149"/>
      <c r="H365" s="149"/>
      <c r="I365" s="203">
        <v>45000</v>
      </c>
      <c r="J365" s="203"/>
      <c r="K365" s="21"/>
      <c r="L365" s="5"/>
      <c r="M365" s="5"/>
    </row>
    <row r="366" spans="1:13" ht="18.75">
      <c r="A366" s="145"/>
      <c r="B366" s="149" t="s">
        <v>31</v>
      </c>
      <c r="C366" s="149"/>
      <c r="D366" s="149"/>
      <c r="E366" s="149"/>
      <c r="F366" s="149"/>
      <c r="G366" s="149"/>
      <c r="H366" s="149"/>
      <c r="I366" s="202">
        <v>0</v>
      </c>
      <c r="J366" s="202"/>
      <c r="K366" s="21"/>
      <c r="L366" s="5"/>
      <c r="M366" s="5"/>
    </row>
    <row r="367" spans="1:13" ht="18.75">
      <c r="A367" s="145"/>
      <c r="B367" s="172" t="s">
        <v>270</v>
      </c>
      <c r="C367" s="172"/>
      <c r="D367" s="172"/>
      <c r="E367" s="172"/>
      <c r="F367" s="172"/>
      <c r="G367" s="172"/>
      <c r="H367" s="172"/>
      <c r="I367" s="204">
        <f>SUM(I361:I366)</f>
        <v>223450</v>
      </c>
      <c r="J367" s="204"/>
      <c r="K367" s="16"/>
      <c r="L367" s="5"/>
      <c r="M367" s="5"/>
    </row>
    <row r="368" spans="1:13" ht="18.75">
      <c r="A368" s="145"/>
      <c r="B368" s="194" t="s">
        <v>150</v>
      </c>
      <c r="C368" s="194"/>
      <c r="D368" s="194"/>
      <c r="E368" s="194"/>
      <c r="F368" s="194"/>
      <c r="G368" s="194"/>
      <c r="H368" s="194"/>
      <c r="I368" s="200">
        <f>I356+I360+I367</f>
        <v>1356800</v>
      </c>
      <c r="J368" s="200"/>
      <c r="K368" s="16">
        <f>I368</f>
        <v>1356800</v>
      </c>
      <c r="L368" s="5"/>
      <c r="M368" s="19"/>
    </row>
    <row r="369" spans="1:13" ht="18.75">
      <c r="A369" s="145"/>
      <c r="B369" s="171" t="s">
        <v>279</v>
      </c>
      <c r="C369" s="171"/>
      <c r="D369" s="171"/>
      <c r="E369" s="171"/>
      <c r="F369" s="171"/>
      <c r="G369" s="171"/>
      <c r="H369" s="171"/>
      <c r="I369" s="171"/>
      <c r="J369" s="171"/>
      <c r="K369" s="21"/>
      <c r="L369" s="5"/>
      <c r="M369" s="5"/>
    </row>
    <row r="370" spans="1:13" ht="18.75" customHeight="1">
      <c r="A370" s="145"/>
      <c r="B370" s="164" t="s">
        <v>258</v>
      </c>
      <c r="C370" s="164"/>
      <c r="D370" s="164" t="s">
        <v>259</v>
      </c>
      <c r="E370" s="164"/>
      <c r="F370" s="51" t="s">
        <v>260</v>
      </c>
      <c r="G370" s="36" t="s">
        <v>261</v>
      </c>
      <c r="H370" s="164" t="s">
        <v>257</v>
      </c>
      <c r="I370" s="164"/>
      <c r="J370" s="164"/>
      <c r="K370" s="21"/>
      <c r="L370" s="5"/>
      <c r="M370" s="5"/>
    </row>
    <row r="371" spans="1:13" ht="18.75">
      <c r="A371" s="145"/>
      <c r="B371" s="131" t="s">
        <v>39</v>
      </c>
      <c r="C371" s="131"/>
      <c r="D371" s="150" t="s">
        <v>112</v>
      </c>
      <c r="E371" s="150"/>
      <c r="F371" s="41">
        <v>510</v>
      </c>
      <c r="G371" s="42">
        <v>70</v>
      </c>
      <c r="H371" s="151">
        <f aca="true" t="shared" si="11" ref="H371:H423">F371*G371</f>
        <v>35700</v>
      </c>
      <c r="I371" s="151"/>
      <c r="J371" s="151"/>
      <c r="K371" s="21" t="s">
        <v>300</v>
      </c>
      <c r="L371" s="5"/>
      <c r="M371" s="5"/>
    </row>
    <row r="372" spans="1:13" ht="18.75">
      <c r="A372" s="145"/>
      <c r="B372" s="131" t="s">
        <v>306</v>
      </c>
      <c r="C372" s="131"/>
      <c r="D372" s="150" t="s">
        <v>230</v>
      </c>
      <c r="E372" s="150"/>
      <c r="F372" s="41">
        <v>16</v>
      </c>
      <c r="G372" s="42">
        <v>800</v>
      </c>
      <c r="H372" s="151">
        <f t="shared" si="11"/>
        <v>12800</v>
      </c>
      <c r="I372" s="151"/>
      <c r="J372" s="151"/>
      <c r="K372" s="21" t="s">
        <v>300</v>
      </c>
      <c r="L372" s="5"/>
      <c r="M372" s="5"/>
    </row>
    <row r="373" spans="1:13" ht="18.75">
      <c r="A373" s="145"/>
      <c r="B373" s="131" t="s">
        <v>226</v>
      </c>
      <c r="C373" s="131"/>
      <c r="D373" s="150" t="s">
        <v>179</v>
      </c>
      <c r="E373" s="150"/>
      <c r="F373" s="41">
        <v>82</v>
      </c>
      <c r="G373" s="42">
        <v>190</v>
      </c>
      <c r="H373" s="151">
        <f t="shared" si="11"/>
        <v>15580</v>
      </c>
      <c r="I373" s="151"/>
      <c r="J373" s="151"/>
      <c r="K373" s="21" t="s">
        <v>300</v>
      </c>
      <c r="L373" s="5"/>
      <c r="M373" s="5"/>
    </row>
    <row r="374" spans="1:13" ht="18.75" hidden="1">
      <c r="A374" s="145"/>
      <c r="B374" s="131"/>
      <c r="C374" s="131"/>
      <c r="D374" s="150"/>
      <c r="E374" s="150"/>
      <c r="F374" s="41"/>
      <c r="G374" s="42"/>
      <c r="H374" s="151">
        <f t="shared" si="11"/>
        <v>0</v>
      </c>
      <c r="I374" s="151"/>
      <c r="J374" s="151"/>
      <c r="K374" s="21" t="s">
        <v>300</v>
      </c>
      <c r="L374" s="5"/>
      <c r="M374" s="5"/>
    </row>
    <row r="375" spans="1:13" ht="18.75">
      <c r="A375" s="145"/>
      <c r="B375" s="131" t="s">
        <v>332</v>
      </c>
      <c r="C375" s="131"/>
      <c r="D375" s="150" t="s">
        <v>40</v>
      </c>
      <c r="E375" s="150"/>
      <c r="F375" s="41">
        <v>1615</v>
      </c>
      <c r="G375" s="42">
        <v>100</v>
      </c>
      <c r="H375" s="151">
        <f t="shared" si="11"/>
        <v>161500</v>
      </c>
      <c r="I375" s="151"/>
      <c r="J375" s="151"/>
      <c r="K375" s="21" t="s">
        <v>300</v>
      </c>
      <c r="L375" s="5"/>
      <c r="M375" s="5"/>
    </row>
    <row r="376" spans="1:13" ht="18.75" hidden="1">
      <c r="A376" s="145"/>
      <c r="B376" s="131"/>
      <c r="C376" s="131"/>
      <c r="D376" s="150"/>
      <c r="E376" s="150"/>
      <c r="F376" s="41"/>
      <c r="G376" s="42"/>
      <c r="H376" s="151">
        <f t="shared" si="11"/>
        <v>0</v>
      </c>
      <c r="I376" s="151"/>
      <c r="J376" s="151"/>
      <c r="K376" s="21" t="s">
        <v>300</v>
      </c>
      <c r="L376" s="5"/>
      <c r="M376" s="5"/>
    </row>
    <row r="377" spans="1:13" ht="18.75">
      <c r="A377" s="145"/>
      <c r="B377" s="131" t="s">
        <v>426</v>
      </c>
      <c r="C377" s="131"/>
      <c r="D377" s="150" t="s">
        <v>427</v>
      </c>
      <c r="E377" s="150"/>
      <c r="F377" s="41">
        <v>25</v>
      </c>
      <c r="G377" s="42">
        <v>100</v>
      </c>
      <c r="H377" s="151">
        <f t="shared" si="11"/>
        <v>2500</v>
      </c>
      <c r="I377" s="151"/>
      <c r="J377" s="151"/>
      <c r="K377" s="21" t="s">
        <v>300</v>
      </c>
      <c r="L377" s="5"/>
      <c r="M377" s="5"/>
    </row>
    <row r="378" spans="1:13" ht="18.75" hidden="1">
      <c r="A378" s="145"/>
      <c r="B378" s="131"/>
      <c r="C378" s="131"/>
      <c r="D378" s="150"/>
      <c r="E378" s="150"/>
      <c r="F378" s="41"/>
      <c r="G378" s="42"/>
      <c r="H378" s="151">
        <f t="shared" si="11"/>
        <v>0</v>
      </c>
      <c r="I378" s="151"/>
      <c r="J378" s="151"/>
      <c r="K378" s="21" t="s">
        <v>300</v>
      </c>
      <c r="L378" s="5"/>
      <c r="M378" s="5"/>
    </row>
    <row r="379" spans="1:13" ht="18.75" customHeight="1">
      <c r="A379" s="145"/>
      <c r="B379" s="131" t="s">
        <v>227</v>
      </c>
      <c r="C379" s="131"/>
      <c r="D379" s="150" t="s">
        <v>229</v>
      </c>
      <c r="E379" s="150"/>
      <c r="F379" s="41">
        <v>123</v>
      </c>
      <c r="G379" s="42">
        <v>250</v>
      </c>
      <c r="H379" s="151">
        <f t="shared" si="11"/>
        <v>30750</v>
      </c>
      <c r="I379" s="151"/>
      <c r="J379" s="151"/>
      <c r="K379" s="21" t="s">
        <v>298</v>
      </c>
      <c r="L379" s="5"/>
      <c r="M379" s="5"/>
    </row>
    <row r="380" spans="1:13" ht="18.75" hidden="1">
      <c r="A380" s="145"/>
      <c r="B380" s="131"/>
      <c r="C380" s="131"/>
      <c r="D380" s="150"/>
      <c r="E380" s="150"/>
      <c r="F380" s="41"/>
      <c r="G380" s="42"/>
      <c r="H380" s="151">
        <f t="shared" si="11"/>
        <v>0</v>
      </c>
      <c r="I380" s="151"/>
      <c r="J380" s="151"/>
      <c r="K380" s="21" t="s">
        <v>300</v>
      </c>
      <c r="L380" s="5"/>
      <c r="M380" s="5"/>
    </row>
    <row r="381" spans="1:13" ht="18.75">
      <c r="A381" s="145"/>
      <c r="B381" s="131" t="s">
        <v>228</v>
      </c>
      <c r="C381" s="131"/>
      <c r="D381" s="150" t="s">
        <v>118</v>
      </c>
      <c r="E381" s="150"/>
      <c r="F381" s="41">
        <v>350</v>
      </c>
      <c r="G381" s="42">
        <v>180</v>
      </c>
      <c r="H381" s="151">
        <f t="shared" si="11"/>
        <v>63000</v>
      </c>
      <c r="I381" s="151"/>
      <c r="J381" s="151"/>
      <c r="K381" s="21" t="s">
        <v>298</v>
      </c>
      <c r="L381" s="5"/>
      <c r="M381" s="5"/>
    </row>
    <row r="382" spans="1:13" ht="18.75">
      <c r="A382" s="145"/>
      <c r="B382" s="131" t="s">
        <v>309</v>
      </c>
      <c r="C382" s="131"/>
      <c r="D382" s="150" t="s">
        <v>230</v>
      </c>
      <c r="E382" s="150"/>
      <c r="F382" s="41">
        <v>2242</v>
      </c>
      <c r="G382" s="42">
        <v>190</v>
      </c>
      <c r="H382" s="151">
        <f>G382*F382</f>
        <v>425980</v>
      </c>
      <c r="I382" s="151"/>
      <c r="J382" s="151"/>
      <c r="K382" s="21" t="s">
        <v>300</v>
      </c>
      <c r="L382" s="5"/>
      <c r="M382" s="5"/>
    </row>
    <row r="383" spans="1:13" ht="18.75" hidden="1">
      <c r="A383" s="145"/>
      <c r="B383" s="131"/>
      <c r="C383" s="131"/>
      <c r="D383" s="150"/>
      <c r="E383" s="150"/>
      <c r="F383" s="41"/>
      <c r="G383" s="42"/>
      <c r="H383" s="151">
        <f t="shared" si="11"/>
        <v>0</v>
      </c>
      <c r="I383" s="151"/>
      <c r="J383" s="151"/>
      <c r="K383" s="21" t="s">
        <v>300</v>
      </c>
      <c r="L383" s="5"/>
      <c r="M383" s="5"/>
    </row>
    <row r="384" spans="1:13" ht="18.75">
      <c r="A384" s="145"/>
      <c r="B384" s="131" t="s">
        <v>413</v>
      </c>
      <c r="C384" s="131"/>
      <c r="D384" s="150" t="s">
        <v>111</v>
      </c>
      <c r="E384" s="150"/>
      <c r="F384" s="41">
        <v>120</v>
      </c>
      <c r="G384" s="42">
        <v>25</v>
      </c>
      <c r="H384" s="151">
        <f>F384*G384</f>
        <v>3000</v>
      </c>
      <c r="I384" s="151"/>
      <c r="J384" s="151"/>
      <c r="K384" s="21" t="s">
        <v>300</v>
      </c>
      <c r="L384" s="5"/>
      <c r="M384" s="5"/>
    </row>
    <row r="385" spans="1:13" ht="18.75">
      <c r="A385" s="145"/>
      <c r="B385" s="131" t="s">
        <v>231</v>
      </c>
      <c r="C385" s="131"/>
      <c r="D385" s="150" t="s">
        <v>112</v>
      </c>
      <c r="E385" s="150"/>
      <c r="F385" s="41">
        <v>2700</v>
      </c>
      <c r="G385" s="42">
        <v>5</v>
      </c>
      <c r="H385" s="151">
        <f t="shared" si="11"/>
        <v>13500</v>
      </c>
      <c r="I385" s="151"/>
      <c r="J385" s="151"/>
      <c r="K385" s="21" t="s">
        <v>300</v>
      </c>
      <c r="L385" s="5"/>
      <c r="M385" s="5"/>
    </row>
    <row r="386" spans="1:13" ht="18.75">
      <c r="A386" s="145"/>
      <c r="B386" s="131" t="s">
        <v>416</v>
      </c>
      <c r="C386" s="131"/>
      <c r="D386" s="150" t="s">
        <v>417</v>
      </c>
      <c r="E386" s="150"/>
      <c r="F386" s="41">
        <v>14</v>
      </c>
      <c r="G386" s="42">
        <v>100</v>
      </c>
      <c r="H386" s="151">
        <f t="shared" si="11"/>
        <v>1400</v>
      </c>
      <c r="I386" s="151"/>
      <c r="J386" s="151"/>
      <c r="K386" s="21" t="s">
        <v>298</v>
      </c>
      <c r="L386" s="5"/>
      <c r="M386" s="5"/>
    </row>
    <row r="387" spans="1:13" ht="1.5" customHeight="1">
      <c r="A387" s="145"/>
      <c r="B387" s="131"/>
      <c r="C387" s="131"/>
      <c r="D387" s="150"/>
      <c r="E387" s="150"/>
      <c r="F387" s="41"/>
      <c r="G387" s="42"/>
      <c r="H387" s="151">
        <f t="shared" si="11"/>
        <v>0</v>
      </c>
      <c r="I387" s="151"/>
      <c r="J387" s="151"/>
      <c r="K387" s="21" t="s">
        <v>298</v>
      </c>
      <c r="L387" s="5"/>
      <c r="M387" s="5"/>
    </row>
    <row r="388" spans="1:13" ht="18.75">
      <c r="A388" s="145"/>
      <c r="B388" s="131" t="s">
        <v>418</v>
      </c>
      <c r="C388" s="131"/>
      <c r="D388" s="150" t="s">
        <v>111</v>
      </c>
      <c r="E388" s="150"/>
      <c r="F388" s="41">
        <v>5500</v>
      </c>
      <c r="G388" s="42">
        <v>0.6</v>
      </c>
      <c r="H388" s="151">
        <f t="shared" si="11"/>
        <v>3300</v>
      </c>
      <c r="I388" s="151"/>
      <c r="J388" s="151"/>
      <c r="K388" s="21" t="s">
        <v>298</v>
      </c>
      <c r="L388" s="5"/>
      <c r="M388" s="5"/>
    </row>
    <row r="389" spans="1:13" ht="18.75">
      <c r="A389" s="145"/>
      <c r="B389" s="131" t="s">
        <v>420</v>
      </c>
      <c r="C389" s="131"/>
      <c r="D389" s="150" t="s">
        <v>146</v>
      </c>
      <c r="E389" s="150"/>
      <c r="F389" s="41">
        <v>30</v>
      </c>
      <c r="G389" s="42">
        <v>280</v>
      </c>
      <c r="H389" s="151">
        <f t="shared" si="11"/>
        <v>8400</v>
      </c>
      <c r="I389" s="151"/>
      <c r="J389" s="151"/>
      <c r="K389" s="21" t="s">
        <v>298</v>
      </c>
      <c r="L389" s="5"/>
      <c r="M389" s="5"/>
    </row>
    <row r="390" spans="1:13" ht="18.75">
      <c r="A390" s="145"/>
      <c r="B390" s="131" t="s">
        <v>512</v>
      </c>
      <c r="C390" s="131"/>
      <c r="D390" s="150" t="s">
        <v>112</v>
      </c>
      <c r="E390" s="150"/>
      <c r="F390" s="41">
        <v>500</v>
      </c>
      <c r="G390" s="42">
        <v>5.5</v>
      </c>
      <c r="H390" s="151">
        <f t="shared" si="11"/>
        <v>2750</v>
      </c>
      <c r="I390" s="151"/>
      <c r="J390" s="151"/>
      <c r="K390" s="21" t="s">
        <v>298</v>
      </c>
      <c r="L390" s="5"/>
      <c r="M390" s="5"/>
    </row>
    <row r="391" spans="1:13" ht="18.75">
      <c r="A391" s="145"/>
      <c r="B391" s="131" t="s">
        <v>308</v>
      </c>
      <c r="C391" s="131"/>
      <c r="D391" s="150" t="s">
        <v>112</v>
      </c>
      <c r="E391" s="150"/>
      <c r="F391" s="41">
        <v>1951</v>
      </c>
      <c r="G391" s="42">
        <v>10</v>
      </c>
      <c r="H391" s="151">
        <f>F391*G391</f>
        <v>19510</v>
      </c>
      <c r="I391" s="151"/>
      <c r="J391" s="151"/>
      <c r="K391" s="21" t="s">
        <v>300</v>
      </c>
      <c r="L391" s="5"/>
      <c r="M391" s="5"/>
    </row>
    <row r="392" spans="1:13" ht="18.75">
      <c r="A392" s="145"/>
      <c r="B392" s="131" t="s">
        <v>41</v>
      </c>
      <c r="C392" s="131"/>
      <c r="D392" s="150" t="s">
        <v>146</v>
      </c>
      <c r="E392" s="150"/>
      <c r="F392" s="41">
        <v>140</v>
      </c>
      <c r="G392" s="42">
        <v>55</v>
      </c>
      <c r="H392" s="151">
        <f t="shared" si="11"/>
        <v>7700</v>
      </c>
      <c r="I392" s="151"/>
      <c r="J392" s="151"/>
      <c r="K392" s="21" t="s">
        <v>300</v>
      </c>
      <c r="L392" s="5"/>
      <c r="M392" s="5"/>
    </row>
    <row r="393" spans="1:13" ht="18.75">
      <c r="A393" s="145"/>
      <c r="B393" s="131" t="s">
        <v>414</v>
      </c>
      <c r="C393" s="131"/>
      <c r="D393" s="150" t="s">
        <v>112</v>
      </c>
      <c r="E393" s="150"/>
      <c r="F393" s="41">
        <v>1160</v>
      </c>
      <c r="G393" s="42">
        <v>15</v>
      </c>
      <c r="H393" s="151">
        <f t="shared" si="11"/>
        <v>17400</v>
      </c>
      <c r="I393" s="151"/>
      <c r="J393" s="151"/>
      <c r="K393" s="21" t="s">
        <v>300</v>
      </c>
      <c r="L393" s="5"/>
      <c r="M393" s="5"/>
    </row>
    <row r="394" spans="1:13" ht="18.75">
      <c r="A394" s="145"/>
      <c r="B394" s="131" t="s">
        <v>42</v>
      </c>
      <c r="C394" s="131"/>
      <c r="D394" s="150" t="s">
        <v>112</v>
      </c>
      <c r="E394" s="150"/>
      <c r="F394" s="41">
        <v>250</v>
      </c>
      <c r="G394" s="42">
        <v>11</v>
      </c>
      <c r="H394" s="151">
        <f t="shared" si="11"/>
        <v>2750</v>
      </c>
      <c r="I394" s="151"/>
      <c r="J394" s="151"/>
      <c r="K394" s="21" t="s">
        <v>300</v>
      </c>
      <c r="L394" s="5"/>
      <c r="M394" s="5"/>
    </row>
    <row r="395" spans="1:13" ht="18.75">
      <c r="A395" s="145"/>
      <c r="B395" s="131" t="s">
        <v>508</v>
      </c>
      <c r="C395" s="131"/>
      <c r="D395" s="150" t="s">
        <v>427</v>
      </c>
      <c r="E395" s="150"/>
      <c r="F395" s="41">
        <v>40</v>
      </c>
      <c r="G395" s="42">
        <v>40</v>
      </c>
      <c r="H395" s="151">
        <f t="shared" si="11"/>
        <v>1600</v>
      </c>
      <c r="I395" s="151"/>
      <c r="J395" s="151"/>
      <c r="K395" s="21" t="s">
        <v>300</v>
      </c>
      <c r="L395" s="5"/>
      <c r="M395" s="5"/>
    </row>
    <row r="396" spans="1:13" ht="18.75" customHeight="1">
      <c r="A396" s="145"/>
      <c r="B396" s="131" t="s">
        <v>412</v>
      </c>
      <c r="C396" s="131"/>
      <c r="D396" s="150" t="s">
        <v>230</v>
      </c>
      <c r="E396" s="150"/>
      <c r="F396" s="41">
        <v>1211</v>
      </c>
      <c r="G396" s="42">
        <v>200</v>
      </c>
      <c r="H396" s="151">
        <f t="shared" si="11"/>
        <v>242200</v>
      </c>
      <c r="I396" s="151"/>
      <c r="J396" s="151"/>
      <c r="K396" s="21" t="s">
        <v>300</v>
      </c>
      <c r="L396" s="5"/>
      <c r="M396" s="5"/>
    </row>
    <row r="397" spans="1:13" ht="18.75">
      <c r="A397" s="145"/>
      <c r="B397" s="131" t="s">
        <v>305</v>
      </c>
      <c r="C397" s="131"/>
      <c r="D397" s="150" t="s">
        <v>111</v>
      </c>
      <c r="E397" s="150"/>
      <c r="F397" s="41">
        <v>5</v>
      </c>
      <c r="G397" s="42">
        <v>3500</v>
      </c>
      <c r="H397" s="151">
        <f>F397*G397</f>
        <v>17500</v>
      </c>
      <c r="I397" s="151"/>
      <c r="J397" s="151"/>
      <c r="K397" s="21" t="s">
        <v>298</v>
      </c>
      <c r="L397" s="5"/>
      <c r="M397" s="5"/>
    </row>
    <row r="398" spans="1:13" ht="18.75">
      <c r="A398" s="145"/>
      <c r="B398" s="131" t="s">
        <v>38</v>
      </c>
      <c r="C398" s="131"/>
      <c r="D398" s="155" t="s">
        <v>112</v>
      </c>
      <c r="E398" s="156"/>
      <c r="F398" s="41">
        <v>1448</v>
      </c>
      <c r="G398" s="42">
        <v>15</v>
      </c>
      <c r="H398" s="157">
        <f>F398*G398</f>
        <v>21720</v>
      </c>
      <c r="I398" s="158"/>
      <c r="J398" s="43"/>
      <c r="K398" s="21" t="s">
        <v>298</v>
      </c>
      <c r="L398" s="5"/>
      <c r="M398" s="5"/>
    </row>
    <row r="399" spans="1:13" ht="18.75">
      <c r="A399" s="145"/>
      <c r="B399" s="131" t="s">
        <v>37</v>
      </c>
      <c r="C399" s="131"/>
      <c r="D399" s="150" t="s">
        <v>112</v>
      </c>
      <c r="E399" s="150"/>
      <c r="F399" s="41">
        <v>1478</v>
      </c>
      <c r="G399" s="42">
        <v>15</v>
      </c>
      <c r="H399" s="151">
        <f>G399*F399</f>
        <v>22170</v>
      </c>
      <c r="I399" s="151"/>
      <c r="J399" s="151"/>
      <c r="K399" s="21" t="s">
        <v>300</v>
      </c>
      <c r="L399" s="5"/>
      <c r="M399" s="5"/>
    </row>
    <row r="400" spans="1:13" ht="18.75">
      <c r="A400" s="145"/>
      <c r="B400" s="131" t="s">
        <v>415</v>
      </c>
      <c r="C400" s="131"/>
      <c r="D400" s="150" t="s">
        <v>112</v>
      </c>
      <c r="E400" s="150"/>
      <c r="F400" s="41">
        <v>53</v>
      </c>
      <c r="G400" s="42">
        <v>40</v>
      </c>
      <c r="H400" s="151">
        <f t="shared" si="11"/>
        <v>2120</v>
      </c>
      <c r="I400" s="151"/>
      <c r="J400" s="151"/>
      <c r="K400" s="21" t="s">
        <v>300</v>
      </c>
      <c r="L400" s="5"/>
      <c r="M400" s="5"/>
    </row>
    <row r="401" spans="1:13" ht="18.75">
      <c r="A401" s="145"/>
      <c r="B401" s="131" t="s">
        <v>511</v>
      </c>
      <c r="C401" s="131"/>
      <c r="D401" s="150" t="s">
        <v>111</v>
      </c>
      <c r="E401" s="150"/>
      <c r="F401" s="41">
        <v>40</v>
      </c>
      <c r="G401" s="42">
        <v>6</v>
      </c>
      <c r="H401" s="151">
        <f t="shared" si="11"/>
        <v>240</v>
      </c>
      <c r="I401" s="151"/>
      <c r="J401" s="151"/>
      <c r="K401" s="21" t="s">
        <v>300</v>
      </c>
      <c r="L401" s="5"/>
      <c r="M401" s="5"/>
    </row>
    <row r="402" spans="1:13" ht="18.75">
      <c r="A402" s="145"/>
      <c r="B402" s="131" t="s">
        <v>509</v>
      </c>
      <c r="C402" s="131"/>
      <c r="D402" s="150" t="s">
        <v>510</v>
      </c>
      <c r="E402" s="150"/>
      <c r="F402" s="41">
        <v>240</v>
      </c>
      <c r="G402" s="42">
        <v>200</v>
      </c>
      <c r="H402" s="151">
        <f t="shared" si="11"/>
        <v>48000</v>
      </c>
      <c r="I402" s="151"/>
      <c r="J402" s="151"/>
      <c r="K402" s="21" t="s">
        <v>300</v>
      </c>
      <c r="L402" s="5"/>
      <c r="M402" s="5"/>
    </row>
    <row r="403" spans="1:13" ht="0.75" customHeight="1">
      <c r="A403" s="145"/>
      <c r="B403" s="131"/>
      <c r="C403" s="131"/>
      <c r="D403" s="150"/>
      <c r="E403" s="150"/>
      <c r="F403" s="41"/>
      <c r="G403" s="42"/>
      <c r="H403" s="151">
        <f t="shared" si="11"/>
        <v>0</v>
      </c>
      <c r="I403" s="151"/>
      <c r="J403" s="151"/>
      <c r="K403" s="21" t="s">
        <v>300</v>
      </c>
      <c r="L403" s="5"/>
      <c r="M403" s="5"/>
    </row>
    <row r="404" spans="1:13" ht="18.75">
      <c r="A404" s="145"/>
      <c r="B404" s="131" t="s">
        <v>428</v>
      </c>
      <c r="C404" s="131"/>
      <c r="D404" s="150" t="s">
        <v>146</v>
      </c>
      <c r="E404" s="150"/>
      <c r="F404" s="41">
        <v>1632</v>
      </c>
      <c r="G404" s="42">
        <v>65</v>
      </c>
      <c r="H404" s="151">
        <f>F404*G404</f>
        <v>106080</v>
      </c>
      <c r="I404" s="151"/>
      <c r="J404" s="151"/>
      <c r="K404" s="21" t="s">
        <v>300</v>
      </c>
      <c r="L404" s="5"/>
      <c r="M404" s="5"/>
    </row>
    <row r="405" spans="1:13" ht="18.75" hidden="1">
      <c r="A405" s="145"/>
      <c r="B405" s="131"/>
      <c r="C405" s="131"/>
      <c r="D405" s="150"/>
      <c r="E405" s="150"/>
      <c r="F405" s="41"/>
      <c r="G405" s="42"/>
      <c r="H405" s="151">
        <f>F405*G405</f>
        <v>0</v>
      </c>
      <c r="I405" s="151"/>
      <c r="J405" s="151"/>
      <c r="K405" s="21" t="s">
        <v>300</v>
      </c>
      <c r="L405" s="5"/>
      <c r="M405" s="5"/>
    </row>
    <row r="406" spans="1:13" ht="18.75">
      <c r="A406" s="145"/>
      <c r="B406" s="131" t="s">
        <v>419</v>
      </c>
      <c r="C406" s="131"/>
      <c r="D406" s="150" t="s">
        <v>232</v>
      </c>
      <c r="E406" s="150"/>
      <c r="F406" s="41">
        <v>150</v>
      </c>
      <c r="G406" s="42">
        <v>1500</v>
      </c>
      <c r="H406" s="151">
        <f>F406*G406</f>
        <v>225000</v>
      </c>
      <c r="I406" s="151"/>
      <c r="J406" s="151"/>
      <c r="K406" s="21" t="s">
        <v>300</v>
      </c>
      <c r="L406" s="5"/>
      <c r="M406" s="5"/>
    </row>
    <row r="407" spans="1:13" ht="18.75">
      <c r="A407" s="145"/>
      <c r="B407" s="131" t="s">
        <v>421</v>
      </c>
      <c r="C407" s="131"/>
      <c r="D407" s="150" t="s">
        <v>111</v>
      </c>
      <c r="E407" s="150"/>
      <c r="F407" s="41">
        <v>35</v>
      </c>
      <c r="G407" s="42">
        <v>45</v>
      </c>
      <c r="H407" s="151">
        <f t="shared" si="11"/>
        <v>1575</v>
      </c>
      <c r="I407" s="151"/>
      <c r="J407" s="151"/>
      <c r="K407" s="21" t="s">
        <v>300</v>
      </c>
      <c r="L407" s="5"/>
      <c r="M407" s="5"/>
    </row>
    <row r="408" spans="1:13" ht="18.75">
      <c r="A408" s="145"/>
      <c r="B408" s="131" t="s">
        <v>44</v>
      </c>
      <c r="C408" s="131"/>
      <c r="D408" s="150" t="s">
        <v>111</v>
      </c>
      <c r="E408" s="150"/>
      <c r="F408" s="41">
        <v>50</v>
      </c>
      <c r="G408" s="42">
        <v>350</v>
      </c>
      <c r="H408" s="151">
        <f t="shared" si="11"/>
        <v>17500</v>
      </c>
      <c r="I408" s="151"/>
      <c r="J408" s="151"/>
      <c r="K408" s="21" t="s">
        <v>300</v>
      </c>
      <c r="L408" s="5"/>
      <c r="M408" s="5"/>
    </row>
    <row r="409" spans="1:13" ht="18.75">
      <c r="A409" s="145"/>
      <c r="B409" s="131" t="s">
        <v>429</v>
      </c>
      <c r="C409" s="131"/>
      <c r="D409" s="150" t="s">
        <v>111</v>
      </c>
      <c r="E409" s="150"/>
      <c r="F409" s="41">
        <v>55</v>
      </c>
      <c r="G409" s="42">
        <v>8</v>
      </c>
      <c r="H409" s="151">
        <f>F409*G409</f>
        <v>440</v>
      </c>
      <c r="I409" s="151"/>
      <c r="J409" s="151"/>
      <c r="K409" s="21" t="s">
        <v>300</v>
      </c>
      <c r="L409" s="5"/>
      <c r="M409" s="5"/>
    </row>
    <row r="410" spans="1:13" ht="18.75">
      <c r="A410" s="145"/>
      <c r="B410" s="131" t="s">
        <v>430</v>
      </c>
      <c r="C410" s="131"/>
      <c r="D410" s="150" t="s">
        <v>111</v>
      </c>
      <c r="E410" s="150"/>
      <c r="F410" s="41">
        <v>55</v>
      </c>
      <c r="G410" s="42">
        <v>20</v>
      </c>
      <c r="H410" s="151">
        <f>F410*G410</f>
        <v>1100</v>
      </c>
      <c r="I410" s="151"/>
      <c r="J410" s="151"/>
      <c r="K410" s="21" t="s">
        <v>300</v>
      </c>
      <c r="L410" s="5"/>
      <c r="M410" s="5"/>
    </row>
    <row r="411" spans="1:13" ht="17.25" customHeight="1">
      <c r="A411" s="145"/>
      <c r="B411" s="131" t="s">
        <v>43</v>
      </c>
      <c r="C411" s="131"/>
      <c r="D411" s="150" t="s">
        <v>111</v>
      </c>
      <c r="E411" s="150"/>
      <c r="F411" s="41">
        <v>27</v>
      </c>
      <c r="G411" s="42">
        <v>180.5</v>
      </c>
      <c r="H411" s="151">
        <f t="shared" si="11"/>
        <v>4873.5</v>
      </c>
      <c r="I411" s="151"/>
      <c r="J411" s="151"/>
      <c r="K411" s="21" t="s">
        <v>300</v>
      </c>
      <c r="L411" s="5"/>
      <c r="M411" s="5"/>
    </row>
    <row r="412" spans="1:13" ht="18.75">
      <c r="A412" s="145"/>
      <c r="B412" s="131" t="s">
        <v>423</v>
      </c>
      <c r="C412" s="131"/>
      <c r="D412" s="150" t="s">
        <v>146</v>
      </c>
      <c r="E412" s="150"/>
      <c r="F412" s="41">
        <v>100</v>
      </c>
      <c r="G412" s="42">
        <v>20</v>
      </c>
      <c r="H412" s="151">
        <f t="shared" si="11"/>
        <v>2000</v>
      </c>
      <c r="I412" s="151"/>
      <c r="J412" s="151"/>
      <c r="K412" s="21" t="s">
        <v>300</v>
      </c>
      <c r="L412" s="5"/>
      <c r="M412" s="5"/>
    </row>
    <row r="413" spans="1:13" ht="18.75">
      <c r="A413" s="145"/>
      <c r="B413" s="131" t="s">
        <v>307</v>
      </c>
      <c r="C413" s="131"/>
      <c r="D413" s="150" t="s">
        <v>241</v>
      </c>
      <c r="E413" s="150"/>
      <c r="F413" s="41">
        <v>45</v>
      </c>
      <c r="G413" s="42">
        <v>120</v>
      </c>
      <c r="H413" s="151">
        <f t="shared" si="11"/>
        <v>5400</v>
      </c>
      <c r="I413" s="151"/>
      <c r="J413" s="151"/>
      <c r="K413" s="21" t="s">
        <v>300</v>
      </c>
      <c r="L413" s="5"/>
      <c r="M413" s="5"/>
    </row>
    <row r="414" spans="1:13" ht="18.75" customHeight="1" hidden="1">
      <c r="A414" s="145"/>
      <c r="B414" s="131" t="s">
        <v>242</v>
      </c>
      <c r="C414" s="131"/>
      <c r="D414" s="150" t="s">
        <v>111</v>
      </c>
      <c r="E414" s="150"/>
      <c r="F414" s="41"/>
      <c r="G414" s="42"/>
      <c r="H414" s="151">
        <f t="shared" si="11"/>
        <v>0</v>
      </c>
      <c r="I414" s="151"/>
      <c r="J414" s="151"/>
      <c r="K414" s="21" t="s">
        <v>300</v>
      </c>
      <c r="L414" s="5"/>
      <c r="M414" s="5"/>
    </row>
    <row r="415" spans="1:13" ht="18.75" customHeight="1" hidden="1">
      <c r="A415" s="145"/>
      <c r="B415" s="131" t="s">
        <v>243</v>
      </c>
      <c r="C415" s="131"/>
      <c r="D415" s="150" t="s">
        <v>111</v>
      </c>
      <c r="E415" s="150"/>
      <c r="F415" s="41"/>
      <c r="G415" s="42"/>
      <c r="H415" s="151">
        <f t="shared" si="11"/>
        <v>0</v>
      </c>
      <c r="I415" s="151"/>
      <c r="J415" s="151"/>
      <c r="K415" s="21" t="s">
        <v>300</v>
      </c>
      <c r="L415" s="5"/>
      <c r="M415" s="5"/>
    </row>
    <row r="416" spans="1:13" ht="18.75" customHeight="1" hidden="1">
      <c r="A416" s="145"/>
      <c r="B416" s="131" t="s">
        <v>244</v>
      </c>
      <c r="C416" s="131"/>
      <c r="D416" s="150" t="s">
        <v>111</v>
      </c>
      <c r="E416" s="150"/>
      <c r="F416" s="41"/>
      <c r="G416" s="42"/>
      <c r="H416" s="151">
        <f t="shared" si="11"/>
        <v>0</v>
      </c>
      <c r="I416" s="151"/>
      <c r="J416" s="151"/>
      <c r="K416" s="21" t="s">
        <v>300</v>
      </c>
      <c r="L416" s="5"/>
      <c r="M416" s="5"/>
    </row>
    <row r="417" spans="1:13" ht="18.75" customHeight="1" hidden="1">
      <c r="A417" s="145"/>
      <c r="B417" s="131" t="s">
        <v>245</v>
      </c>
      <c r="C417" s="131"/>
      <c r="D417" s="150" t="s">
        <v>111</v>
      </c>
      <c r="E417" s="150"/>
      <c r="F417" s="41"/>
      <c r="G417" s="42"/>
      <c r="H417" s="151">
        <f t="shared" si="11"/>
        <v>0</v>
      </c>
      <c r="I417" s="151"/>
      <c r="J417" s="151"/>
      <c r="K417" s="21" t="s">
        <v>300</v>
      </c>
      <c r="L417" s="5"/>
      <c r="M417" s="5"/>
    </row>
    <row r="418" spans="1:13" ht="18.75" customHeight="1" hidden="1">
      <c r="A418" s="145"/>
      <c r="B418" s="131" t="s">
        <v>246</v>
      </c>
      <c r="C418" s="131"/>
      <c r="D418" s="150" t="s">
        <v>111</v>
      </c>
      <c r="E418" s="150"/>
      <c r="F418" s="41"/>
      <c r="G418" s="42"/>
      <c r="H418" s="151">
        <f t="shared" si="11"/>
        <v>0</v>
      </c>
      <c r="I418" s="151"/>
      <c r="J418" s="151"/>
      <c r="K418" s="21" t="s">
        <v>300</v>
      </c>
      <c r="L418" s="5"/>
      <c r="M418" s="5"/>
    </row>
    <row r="419" spans="1:13" ht="18.75">
      <c r="A419" s="145"/>
      <c r="B419" s="131" t="s">
        <v>432</v>
      </c>
      <c r="C419" s="131"/>
      <c r="D419" s="150" t="s">
        <v>417</v>
      </c>
      <c r="E419" s="150"/>
      <c r="F419" s="41">
        <v>33</v>
      </c>
      <c r="G419" s="42">
        <v>18</v>
      </c>
      <c r="H419" s="151">
        <f t="shared" si="11"/>
        <v>594</v>
      </c>
      <c r="I419" s="151"/>
      <c r="J419" s="151"/>
      <c r="K419" s="21" t="s">
        <v>300</v>
      </c>
      <c r="L419" s="5"/>
      <c r="M419" s="5"/>
    </row>
    <row r="420" spans="1:13" ht="18.75">
      <c r="A420" s="145"/>
      <c r="B420" s="131" t="s">
        <v>422</v>
      </c>
      <c r="C420" s="131"/>
      <c r="D420" s="150" t="s">
        <v>111</v>
      </c>
      <c r="E420" s="150"/>
      <c r="F420" s="41">
        <v>45</v>
      </c>
      <c r="G420" s="42">
        <v>250</v>
      </c>
      <c r="H420" s="151">
        <f t="shared" si="11"/>
        <v>11250</v>
      </c>
      <c r="I420" s="151"/>
      <c r="J420" s="151"/>
      <c r="K420" s="21" t="s">
        <v>300</v>
      </c>
      <c r="L420" s="5"/>
      <c r="M420" s="5"/>
    </row>
    <row r="421" spans="1:13" ht="18.75" customHeight="1" hidden="1">
      <c r="A421" s="145"/>
      <c r="B421" s="131" t="s">
        <v>247</v>
      </c>
      <c r="C421" s="131"/>
      <c r="D421" s="150" t="s">
        <v>112</v>
      </c>
      <c r="E421" s="150"/>
      <c r="F421" s="41"/>
      <c r="G421" s="42"/>
      <c r="H421" s="151">
        <f t="shared" si="11"/>
        <v>0</v>
      </c>
      <c r="I421" s="151"/>
      <c r="J421" s="151"/>
      <c r="K421" s="21"/>
      <c r="L421" s="5"/>
      <c r="M421" s="5"/>
    </row>
    <row r="422" spans="1:13" ht="18.75" customHeight="1" hidden="1">
      <c r="A422" s="145"/>
      <c r="B422" s="131" t="s">
        <v>248</v>
      </c>
      <c r="C422" s="131"/>
      <c r="D422" s="150" t="s">
        <v>111</v>
      </c>
      <c r="E422" s="150"/>
      <c r="F422" s="41"/>
      <c r="G422" s="42"/>
      <c r="H422" s="151">
        <f t="shared" si="11"/>
        <v>0</v>
      </c>
      <c r="I422" s="151"/>
      <c r="J422" s="151"/>
      <c r="K422" s="21"/>
      <c r="L422" s="5"/>
      <c r="M422" s="5"/>
    </row>
    <row r="423" spans="1:13" ht="18.75" customHeight="1" hidden="1">
      <c r="A423" s="145"/>
      <c r="B423" s="131" t="s">
        <v>249</v>
      </c>
      <c r="C423" s="131"/>
      <c r="D423" s="150" t="s">
        <v>111</v>
      </c>
      <c r="E423" s="150"/>
      <c r="F423" s="41"/>
      <c r="G423" s="42"/>
      <c r="H423" s="151">
        <f t="shared" si="11"/>
        <v>0</v>
      </c>
      <c r="I423" s="151"/>
      <c r="J423" s="151"/>
      <c r="K423" s="21"/>
      <c r="L423" s="5"/>
      <c r="M423" s="5"/>
    </row>
    <row r="424" spans="1:13" ht="21" customHeight="1">
      <c r="A424" s="145"/>
      <c r="B424" s="205" t="s">
        <v>313</v>
      </c>
      <c r="C424" s="205"/>
      <c r="D424" s="205"/>
      <c r="E424" s="205"/>
      <c r="F424" s="205"/>
      <c r="G424" s="205"/>
      <c r="H424" s="163">
        <f>SUM(H371:J423)</f>
        <v>1558882.5</v>
      </c>
      <c r="I424" s="163"/>
      <c r="J424" s="163"/>
      <c r="K424" s="15">
        <f>H424</f>
        <v>1558882.5</v>
      </c>
      <c r="L424" s="5"/>
      <c r="M424" s="20"/>
    </row>
    <row r="425" spans="1:13" ht="18.75" customHeight="1">
      <c r="A425" s="145"/>
      <c r="B425" s="206" t="s">
        <v>513</v>
      </c>
      <c r="C425" s="206"/>
      <c r="D425" s="206"/>
      <c r="E425" s="206"/>
      <c r="F425" s="206"/>
      <c r="G425" s="206"/>
      <c r="H425" s="206"/>
      <c r="I425" s="151">
        <v>264205</v>
      </c>
      <c r="J425" s="151"/>
      <c r="K425" s="21">
        <f aca="true" t="shared" si="12" ref="K425:K431">I425</f>
        <v>264205</v>
      </c>
      <c r="L425" s="5"/>
      <c r="M425" s="19"/>
    </row>
    <row r="426" spans="1:13" ht="18.75">
      <c r="A426" s="145"/>
      <c r="B426" s="206" t="s">
        <v>515</v>
      </c>
      <c r="C426" s="206"/>
      <c r="D426" s="206"/>
      <c r="E426" s="206"/>
      <c r="F426" s="206"/>
      <c r="G426" s="206"/>
      <c r="H426" s="206"/>
      <c r="I426" s="207">
        <v>214600</v>
      </c>
      <c r="J426" s="207"/>
      <c r="K426" s="21">
        <f t="shared" si="12"/>
        <v>214600</v>
      </c>
      <c r="L426" s="5"/>
      <c r="M426" s="20"/>
    </row>
    <row r="427" spans="1:13" ht="18.75">
      <c r="A427" s="145"/>
      <c r="B427" s="208" t="s">
        <v>514</v>
      </c>
      <c r="C427" s="209"/>
      <c r="D427" s="209"/>
      <c r="E427" s="209"/>
      <c r="F427" s="209"/>
      <c r="G427" s="209"/>
      <c r="H427" s="210"/>
      <c r="I427" s="207">
        <v>10200</v>
      </c>
      <c r="J427" s="207"/>
      <c r="K427" s="21">
        <f t="shared" si="12"/>
        <v>10200</v>
      </c>
      <c r="L427" s="5"/>
      <c r="M427" s="20"/>
    </row>
    <row r="428" spans="1:13" ht="18.75">
      <c r="A428" s="145"/>
      <c r="B428" s="131" t="s">
        <v>518</v>
      </c>
      <c r="C428" s="131"/>
      <c r="D428" s="131"/>
      <c r="E428" s="131"/>
      <c r="F428" s="131"/>
      <c r="G428" s="131"/>
      <c r="H428" s="131"/>
      <c r="I428" s="207">
        <v>9730</v>
      </c>
      <c r="J428" s="207"/>
      <c r="K428" s="21">
        <f t="shared" si="12"/>
        <v>9730</v>
      </c>
      <c r="L428" s="5"/>
      <c r="M428" s="5"/>
    </row>
    <row r="429" spans="1:13" ht="18.75">
      <c r="A429" s="145"/>
      <c r="B429" s="206" t="s">
        <v>517</v>
      </c>
      <c r="C429" s="206"/>
      <c r="D429" s="206"/>
      <c r="E429" s="206"/>
      <c r="F429" s="206"/>
      <c r="G429" s="206"/>
      <c r="H429" s="206"/>
      <c r="I429" s="207">
        <v>46848</v>
      </c>
      <c r="J429" s="207"/>
      <c r="K429" s="21">
        <f t="shared" si="12"/>
        <v>46848</v>
      </c>
      <c r="L429" s="5"/>
      <c r="M429" s="20"/>
    </row>
    <row r="430" spans="1:13" ht="18.75">
      <c r="A430" s="145"/>
      <c r="B430" s="206" t="s">
        <v>516</v>
      </c>
      <c r="C430" s="206"/>
      <c r="D430" s="206"/>
      <c r="E430" s="206"/>
      <c r="F430" s="206"/>
      <c r="G430" s="206"/>
      <c r="H430" s="206"/>
      <c r="I430" s="207">
        <v>15200</v>
      </c>
      <c r="J430" s="207"/>
      <c r="K430" s="21">
        <f t="shared" si="12"/>
        <v>15200</v>
      </c>
      <c r="L430" s="5"/>
      <c r="M430" s="5"/>
    </row>
    <row r="431" spans="1:13" ht="18.75">
      <c r="A431" s="145"/>
      <c r="B431" s="131" t="s">
        <v>433</v>
      </c>
      <c r="C431" s="131"/>
      <c r="D431" s="131"/>
      <c r="E431" s="131"/>
      <c r="F431" s="131"/>
      <c r="G431" s="131"/>
      <c r="H431" s="131"/>
      <c r="I431" s="207">
        <v>59530</v>
      </c>
      <c r="J431" s="207"/>
      <c r="K431" s="21">
        <f t="shared" si="12"/>
        <v>59530</v>
      </c>
      <c r="L431" s="5"/>
      <c r="M431" s="20"/>
    </row>
    <row r="432" spans="1:13" ht="18.75" customHeight="1">
      <c r="A432" s="145"/>
      <c r="B432" s="172" t="s">
        <v>317</v>
      </c>
      <c r="C432" s="172"/>
      <c r="D432" s="172"/>
      <c r="E432" s="172"/>
      <c r="F432" s="172"/>
      <c r="G432" s="172"/>
      <c r="H432" s="172"/>
      <c r="I432" s="211"/>
      <c r="J432" s="211"/>
      <c r="K432" s="21"/>
      <c r="L432" s="5"/>
      <c r="M432" s="5"/>
    </row>
    <row r="433" spans="1:13" ht="18.75" customHeight="1">
      <c r="A433" s="145"/>
      <c r="B433" s="164" t="s">
        <v>151</v>
      </c>
      <c r="C433" s="164"/>
      <c r="D433" s="164"/>
      <c r="E433" s="164"/>
      <c r="F433" s="164"/>
      <c r="G433" s="164"/>
      <c r="H433" s="164"/>
      <c r="I433" s="211"/>
      <c r="J433" s="211"/>
      <c r="K433" s="21"/>
      <c r="L433" s="5"/>
      <c r="M433" s="19"/>
    </row>
    <row r="434" spans="1:13" ht="18.75" customHeight="1">
      <c r="A434" s="145"/>
      <c r="B434" s="131" t="s">
        <v>519</v>
      </c>
      <c r="C434" s="131"/>
      <c r="D434" s="131"/>
      <c r="E434" s="131"/>
      <c r="F434" s="131"/>
      <c r="G434" s="131"/>
      <c r="H434" s="131"/>
      <c r="I434" s="60">
        <v>17000</v>
      </c>
      <c r="J434" s="60"/>
      <c r="K434" s="21"/>
      <c r="L434" s="5"/>
      <c r="M434" s="19"/>
    </row>
    <row r="435" spans="1:13" ht="18.75" customHeight="1">
      <c r="A435" s="145"/>
      <c r="B435" s="131" t="s">
        <v>520</v>
      </c>
      <c r="C435" s="131"/>
      <c r="D435" s="131"/>
      <c r="E435" s="131"/>
      <c r="F435" s="131"/>
      <c r="G435" s="131"/>
      <c r="H435" s="131"/>
      <c r="I435" s="60">
        <v>25650</v>
      </c>
      <c r="J435" s="60"/>
      <c r="K435" s="21"/>
      <c r="L435" s="5"/>
      <c r="M435" s="19"/>
    </row>
    <row r="436" spans="1:13" ht="18.75" customHeight="1">
      <c r="A436" s="145"/>
      <c r="B436" s="131" t="s">
        <v>521</v>
      </c>
      <c r="C436" s="131"/>
      <c r="D436" s="131"/>
      <c r="E436" s="131"/>
      <c r="F436" s="131"/>
      <c r="G436" s="131"/>
      <c r="H436" s="131"/>
      <c r="I436" s="60">
        <v>2000</v>
      </c>
      <c r="J436" s="60"/>
      <c r="K436" s="21"/>
      <c r="L436" s="5"/>
      <c r="M436" s="19"/>
    </row>
    <row r="437" spans="1:13" ht="18.75" customHeight="1">
      <c r="A437" s="145"/>
      <c r="B437" s="131" t="s">
        <v>434</v>
      </c>
      <c r="C437" s="131"/>
      <c r="D437" s="131"/>
      <c r="E437" s="131"/>
      <c r="F437" s="131"/>
      <c r="G437" s="131"/>
      <c r="H437" s="131"/>
      <c r="I437" s="60">
        <v>1750</v>
      </c>
      <c r="J437" s="60"/>
      <c r="K437" s="21"/>
      <c r="L437" s="5"/>
      <c r="M437" s="19"/>
    </row>
    <row r="438" spans="1:13" ht="18.75" customHeight="1">
      <c r="A438" s="145"/>
      <c r="B438" s="131" t="s">
        <v>522</v>
      </c>
      <c r="C438" s="131"/>
      <c r="D438" s="131"/>
      <c r="E438" s="131"/>
      <c r="F438" s="131"/>
      <c r="G438" s="131"/>
      <c r="H438" s="131"/>
      <c r="I438" s="60">
        <v>1350</v>
      </c>
      <c r="J438" s="60"/>
      <c r="K438" s="21"/>
      <c r="L438" s="5"/>
      <c r="M438" s="19"/>
    </row>
    <row r="439" spans="1:13" ht="18.75" customHeight="1">
      <c r="A439" s="145"/>
      <c r="B439" s="131" t="s">
        <v>523</v>
      </c>
      <c r="C439" s="131"/>
      <c r="D439" s="131"/>
      <c r="E439" s="131"/>
      <c r="F439" s="131"/>
      <c r="G439" s="131"/>
      <c r="H439" s="131"/>
      <c r="I439" s="60">
        <v>1350</v>
      </c>
      <c r="J439" s="60"/>
      <c r="K439" s="21"/>
      <c r="L439" s="5"/>
      <c r="M439" s="19"/>
    </row>
    <row r="440" spans="1:13" ht="18.75" customHeight="1">
      <c r="A440" s="145"/>
      <c r="B440" s="125" t="s">
        <v>524</v>
      </c>
      <c r="C440" s="126"/>
      <c r="D440" s="126"/>
      <c r="E440" s="126"/>
      <c r="F440" s="126"/>
      <c r="G440" s="126"/>
      <c r="H440" s="127"/>
      <c r="I440" s="60">
        <v>1250</v>
      </c>
      <c r="J440" s="60"/>
      <c r="K440" s="21"/>
      <c r="L440" s="5"/>
      <c r="M440" s="19"/>
    </row>
    <row r="441" spans="1:13" ht="18.75" customHeight="1">
      <c r="A441" s="145"/>
      <c r="B441" s="131" t="s">
        <v>525</v>
      </c>
      <c r="C441" s="131"/>
      <c r="D441" s="131"/>
      <c r="E441" s="131"/>
      <c r="F441" s="131"/>
      <c r="G441" s="131"/>
      <c r="H441" s="131"/>
      <c r="I441" s="60">
        <v>1575</v>
      </c>
      <c r="J441" s="60"/>
      <c r="K441" s="21"/>
      <c r="L441" s="5"/>
      <c r="M441" s="19"/>
    </row>
    <row r="442" spans="1:13" ht="18.75" customHeight="1">
      <c r="A442" s="145"/>
      <c r="B442" s="131" t="s">
        <v>526</v>
      </c>
      <c r="C442" s="131"/>
      <c r="D442" s="131"/>
      <c r="E442" s="131"/>
      <c r="F442" s="131"/>
      <c r="G442" s="131"/>
      <c r="H442" s="131"/>
      <c r="I442" s="60">
        <v>1650</v>
      </c>
      <c r="J442" s="60"/>
      <c r="K442" s="21"/>
      <c r="L442" s="5"/>
      <c r="M442" s="19"/>
    </row>
    <row r="443" spans="1:13" ht="18.75" customHeight="1">
      <c r="A443" s="145"/>
      <c r="B443" s="131" t="s">
        <v>527</v>
      </c>
      <c r="C443" s="131"/>
      <c r="D443" s="131"/>
      <c r="E443" s="131"/>
      <c r="F443" s="131"/>
      <c r="G443" s="131"/>
      <c r="H443" s="131"/>
      <c r="I443" s="60">
        <v>625</v>
      </c>
      <c r="J443" s="60"/>
      <c r="K443" s="21"/>
      <c r="L443" s="5"/>
      <c r="M443" s="19"/>
    </row>
    <row r="444" spans="1:13" ht="18.75" customHeight="1">
      <c r="A444" s="145"/>
      <c r="B444" s="131" t="s">
        <v>528</v>
      </c>
      <c r="C444" s="131"/>
      <c r="D444" s="131"/>
      <c r="E444" s="131"/>
      <c r="F444" s="131"/>
      <c r="G444" s="131"/>
      <c r="H444" s="131"/>
      <c r="I444" s="60">
        <v>1200</v>
      </c>
      <c r="J444" s="60"/>
      <c r="K444" s="21"/>
      <c r="L444" s="5"/>
      <c r="M444" s="19"/>
    </row>
    <row r="445" spans="1:13" ht="18.75" customHeight="1">
      <c r="A445" s="145"/>
      <c r="B445" s="131" t="s">
        <v>529</v>
      </c>
      <c r="C445" s="131"/>
      <c r="D445" s="131"/>
      <c r="E445" s="131"/>
      <c r="F445" s="131"/>
      <c r="G445" s="131"/>
      <c r="H445" s="131"/>
      <c r="I445" s="60">
        <v>1200</v>
      </c>
      <c r="J445" s="60"/>
      <c r="K445" s="21"/>
      <c r="L445" s="5"/>
      <c r="M445" s="19"/>
    </row>
    <row r="446" spans="1:13" ht="0.75" customHeight="1">
      <c r="A446" s="145"/>
      <c r="B446" s="131"/>
      <c r="C446" s="131"/>
      <c r="D446" s="131"/>
      <c r="E446" s="131"/>
      <c r="F446" s="131"/>
      <c r="G446" s="131"/>
      <c r="H446" s="131"/>
      <c r="I446" s="60"/>
      <c r="J446" s="60"/>
      <c r="K446" s="21"/>
      <c r="L446" s="5"/>
      <c r="M446" s="19"/>
    </row>
    <row r="447" spans="1:13" ht="18.75" customHeight="1">
      <c r="A447" s="145"/>
      <c r="B447" s="131" t="s">
        <v>70</v>
      </c>
      <c r="C447" s="131"/>
      <c r="D447" s="131"/>
      <c r="E447" s="131"/>
      <c r="F447" s="131"/>
      <c r="G447" s="131"/>
      <c r="H447" s="131"/>
      <c r="I447" s="60">
        <v>1500</v>
      </c>
      <c r="J447" s="60"/>
      <c r="K447" s="21"/>
      <c r="L447" s="5"/>
      <c r="M447" s="19"/>
    </row>
    <row r="448" spans="1:13" ht="18.75" customHeight="1">
      <c r="A448" s="145"/>
      <c r="B448" s="131" t="s">
        <v>71</v>
      </c>
      <c r="C448" s="131"/>
      <c r="D448" s="131"/>
      <c r="E448" s="131"/>
      <c r="F448" s="131"/>
      <c r="G448" s="131"/>
      <c r="H448" s="131"/>
      <c r="I448" s="60">
        <v>9750</v>
      </c>
      <c r="J448" s="60"/>
      <c r="K448" s="21"/>
      <c r="L448" s="5"/>
      <c r="M448" s="19"/>
    </row>
    <row r="449" spans="1:13" ht="18.75" customHeight="1">
      <c r="A449" s="145"/>
      <c r="B449" s="131" t="s">
        <v>530</v>
      </c>
      <c r="C449" s="131"/>
      <c r="D449" s="131"/>
      <c r="E449" s="131"/>
      <c r="F449" s="131"/>
      <c r="G449" s="131"/>
      <c r="H449" s="131"/>
      <c r="I449" s="60">
        <v>960</v>
      </c>
      <c r="J449" s="60"/>
      <c r="K449" s="21"/>
      <c r="L449" s="5"/>
      <c r="M449" s="19"/>
    </row>
    <row r="450" spans="1:13" ht="18.75" customHeight="1">
      <c r="A450" s="145"/>
      <c r="B450" s="131" t="s">
        <v>531</v>
      </c>
      <c r="C450" s="131"/>
      <c r="D450" s="131"/>
      <c r="E450" s="131"/>
      <c r="F450" s="131"/>
      <c r="G450" s="131"/>
      <c r="H450" s="131"/>
      <c r="I450" s="60">
        <v>3800</v>
      </c>
      <c r="J450" s="60"/>
      <c r="K450" s="21"/>
      <c r="L450" s="5"/>
      <c r="M450" s="19"/>
    </row>
    <row r="451" spans="1:13" ht="18.75" customHeight="1">
      <c r="A451" s="145"/>
      <c r="B451" s="131" t="s">
        <v>532</v>
      </c>
      <c r="C451" s="131"/>
      <c r="D451" s="131"/>
      <c r="E451" s="131"/>
      <c r="F451" s="131"/>
      <c r="G451" s="131"/>
      <c r="H451" s="131"/>
      <c r="I451" s="60">
        <v>3500</v>
      </c>
      <c r="J451" s="60"/>
      <c r="K451" s="21"/>
      <c r="L451" s="5"/>
      <c r="M451" s="19"/>
    </row>
    <row r="452" spans="1:13" ht="18.75" customHeight="1">
      <c r="A452" s="145"/>
      <c r="B452" s="131" t="s">
        <v>533</v>
      </c>
      <c r="C452" s="131"/>
      <c r="D452" s="131"/>
      <c r="E452" s="131"/>
      <c r="F452" s="131"/>
      <c r="G452" s="131"/>
      <c r="H452" s="131"/>
      <c r="I452" s="60">
        <v>9000</v>
      </c>
      <c r="J452" s="60"/>
      <c r="K452" s="21"/>
      <c r="L452" s="5"/>
      <c r="M452" s="19"/>
    </row>
    <row r="453" spans="1:13" ht="18.75" customHeight="1">
      <c r="A453" s="145"/>
      <c r="B453" s="125" t="s">
        <v>534</v>
      </c>
      <c r="C453" s="126"/>
      <c r="D453" s="126"/>
      <c r="E453" s="126"/>
      <c r="F453" s="126"/>
      <c r="G453" s="126"/>
      <c r="H453" s="127"/>
      <c r="I453" s="60">
        <v>26000</v>
      </c>
      <c r="J453" s="60"/>
      <c r="K453" s="21"/>
      <c r="L453" s="5"/>
      <c r="M453" s="19"/>
    </row>
    <row r="454" spans="1:13" ht="18.75" customHeight="1">
      <c r="A454" s="145"/>
      <c r="B454" s="125" t="s">
        <v>293</v>
      </c>
      <c r="C454" s="126"/>
      <c r="D454" s="126"/>
      <c r="E454" s="126"/>
      <c r="F454" s="126"/>
      <c r="G454" s="126"/>
      <c r="H454" s="127"/>
      <c r="I454" s="60">
        <v>30000</v>
      </c>
      <c r="J454" s="60"/>
      <c r="K454" s="21"/>
      <c r="L454" s="5"/>
      <c r="M454" s="19"/>
    </row>
    <row r="455" spans="1:13" ht="20.25" customHeight="1">
      <c r="A455" s="145"/>
      <c r="B455" s="172" t="s">
        <v>110</v>
      </c>
      <c r="C455" s="172"/>
      <c r="D455" s="172"/>
      <c r="E455" s="172"/>
      <c r="F455" s="172"/>
      <c r="G455" s="172"/>
      <c r="H455" s="172"/>
      <c r="I455" s="212">
        <f>SUM(I434:I454)</f>
        <v>141110</v>
      </c>
      <c r="J455" s="212"/>
      <c r="K455" s="16">
        <f>I455</f>
        <v>141110</v>
      </c>
      <c r="L455" s="22"/>
      <c r="M455" s="5"/>
    </row>
    <row r="456" spans="1:13" ht="20.25" customHeight="1">
      <c r="A456" s="145"/>
      <c r="B456" s="213" t="s">
        <v>292</v>
      </c>
      <c r="C456" s="214"/>
      <c r="D456" s="214"/>
      <c r="E456" s="214"/>
      <c r="F456" s="214"/>
      <c r="G456" s="214"/>
      <c r="H456" s="215"/>
      <c r="I456" s="61"/>
      <c r="J456" s="61"/>
      <c r="K456" s="16"/>
      <c r="L456" s="22"/>
      <c r="M456" s="5"/>
    </row>
    <row r="457" spans="1:13" ht="20.25" customHeight="1">
      <c r="A457" s="145"/>
      <c r="B457" s="125" t="s">
        <v>536</v>
      </c>
      <c r="C457" s="126"/>
      <c r="D457" s="126"/>
      <c r="E457" s="126"/>
      <c r="F457" s="126"/>
      <c r="G457" s="126"/>
      <c r="H457" s="127"/>
      <c r="I457" s="61">
        <v>76500</v>
      </c>
      <c r="J457" s="61"/>
      <c r="K457" s="16" t="s">
        <v>300</v>
      </c>
      <c r="L457" s="22"/>
      <c r="M457" s="5"/>
    </row>
    <row r="458" spans="1:13" ht="20.25" customHeight="1">
      <c r="A458" s="145"/>
      <c r="B458" s="125" t="s">
        <v>602</v>
      </c>
      <c r="C458" s="126"/>
      <c r="D458" s="126"/>
      <c r="E458" s="126"/>
      <c r="F458" s="126"/>
      <c r="G458" s="126"/>
      <c r="H458" s="127"/>
      <c r="I458" s="61">
        <v>11220</v>
      </c>
      <c r="J458" s="61"/>
      <c r="K458" s="16" t="s">
        <v>300</v>
      </c>
      <c r="L458" s="22"/>
      <c r="M458" s="5"/>
    </row>
    <row r="459" spans="1:13" ht="20.25" customHeight="1">
      <c r="A459" s="145"/>
      <c r="B459" s="125" t="s">
        <v>601</v>
      </c>
      <c r="C459" s="126"/>
      <c r="D459" s="126"/>
      <c r="E459" s="126"/>
      <c r="F459" s="126"/>
      <c r="G459" s="126"/>
      <c r="H459" s="127"/>
      <c r="I459" s="61">
        <v>900</v>
      </c>
      <c r="J459" s="61"/>
      <c r="K459" s="16" t="s">
        <v>300</v>
      </c>
      <c r="L459" s="22"/>
      <c r="M459" s="5"/>
    </row>
    <row r="460" spans="1:13" ht="20.25" customHeight="1">
      <c r="A460" s="145"/>
      <c r="B460" s="125" t="s">
        <v>603</v>
      </c>
      <c r="C460" s="126"/>
      <c r="D460" s="126"/>
      <c r="E460" s="126"/>
      <c r="F460" s="126"/>
      <c r="G460" s="126"/>
      <c r="H460" s="127"/>
      <c r="I460" s="61">
        <v>45000</v>
      </c>
      <c r="J460" s="61"/>
      <c r="K460" s="16" t="s">
        <v>300</v>
      </c>
      <c r="L460" s="22"/>
      <c r="M460" s="5"/>
    </row>
    <row r="461" spans="1:13" ht="20.25" customHeight="1">
      <c r="A461" s="145"/>
      <c r="B461" s="125" t="s">
        <v>604</v>
      </c>
      <c r="C461" s="126"/>
      <c r="D461" s="126"/>
      <c r="E461" s="126"/>
      <c r="F461" s="126"/>
      <c r="G461" s="126"/>
      <c r="H461" s="127"/>
      <c r="I461" s="61">
        <v>4375</v>
      </c>
      <c r="J461" s="61"/>
      <c r="K461" s="16" t="s">
        <v>300</v>
      </c>
      <c r="L461" s="22"/>
      <c r="M461" s="5"/>
    </row>
    <row r="462" spans="1:13" ht="18" customHeight="1">
      <c r="A462" s="145"/>
      <c r="B462" s="216" t="s">
        <v>605</v>
      </c>
      <c r="C462" s="217"/>
      <c r="D462" s="217"/>
      <c r="E462" s="217"/>
      <c r="F462" s="217"/>
      <c r="G462" s="217"/>
      <c r="H462" s="218"/>
      <c r="I462" s="61">
        <v>14550</v>
      </c>
      <c r="J462" s="61"/>
      <c r="K462" s="16" t="s">
        <v>300</v>
      </c>
      <c r="L462" s="22"/>
      <c r="M462" s="5"/>
    </row>
    <row r="463" spans="1:13" ht="20.25" customHeight="1">
      <c r="A463" s="146"/>
      <c r="B463" s="172" t="s">
        <v>110</v>
      </c>
      <c r="C463" s="172"/>
      <c r="D463" s="172"/>
      <c r="E463" s="172"/>
      <c r="F463" s="172"/>
      <c r="G463" s="172"/>
      <c r="H463" s="172"/>
      <c r="I463" s="61">
        <f>I457+I458+I459+I461+I462</f>
        <v>107545</v>
      </c>
      <c r="J463" s="61"/>
      <c r="K463" s="16">
        <f>I463</f>
        <v>107545</v>
      </c>
      <c r="L463" s="22"/>
      <c r="M463" s="5"/>
    </row>
    <row r="464" spans="1:15" ht="18.75">
      <c r="A464" s="62">
        <v>2220</v>
      </c>
      <c r="B464" s="172" t="s">
        <v>294</v>
      </c>
      <c r="C464" s="172"/>
      <c r="D464" s="172"/>
      <c r="E464" s="172"/>
      <c r="F464" s="172"/>
      <c r="G464" s="172"/>
      <c r="H464" s="172"/>
      <c r="I464" s="172"/>
      <c r="J464" s="172"/>
      <c r="K464" s="34">
        <f>I469</f>
        <v>168200</v>
      </c>
      <c r="L464" s="5"/>
      <c r="M464" s="5"/>
      <c r="O464" s="2"/>
    </row>
    <row r="465" spans="1:13" ht="18.75">
      <c r="A465" s="219"/>
      <c r="B465" s="150" t="s">
        <v>541</v>
      </c>
      <c r="C465" s="164"/>
      <c r="D465" s="164"/>
      <c r="E465" s="164"/>
      <c r="F465" s="164"/>
      <c r="G465" s="164"/>
      <c r="H465" s="164"/>
      <c r="I465" s="195"/>
      <c r="J465" s="195"/>
      <c r="K465" s="21"/>
      <c r="L465" s="5"/>
      <c r="M465" s="5"/>
    </row>
    <row r="466" spans="1:13" ht="18.75">
      <c r="A466" s="220"/>
      <c r="B466" s="131" t="s">
        <v>188</v>
      </c>
      <c r="C466" s="131"/>
      <c r="D466" s="131"/>
      <c r="E466" s="131"/>
      <c r="F466" s="131"/>
      <c r="G466" s="131"/>
      <c r="H466" s="131"/>
      <c r="I466" s="195"/>
      <c r="J466" s="195"/>
      <c r="K466" s="21"/>
      <c r="L466" s="5"/>
      <c r="M466" s="5"/>
    </row>
    <row r="467" spans="1:13" ht="18.75">
      <c r="A467" s="220"/>
      <c r="B467" s="131" t="s">
        <v>540</v>
      </c>
      <c r="C467" s="131"/>
      <c r="D467" s="131"/>
      <c r="E467" s="131"/>
      <c r="F467" s="131"/>
      <c r="G467" s="131"/>
      <c r="H467" s="131"/>
      <c r="I467" s="195"/>
      <c r="J467" s="195"/>
      <c r="K467" s="21"/>
      <c r="L467" s="5"/>
      <c r="M467" s="5"/>
    </row>
    <row r="468" spans="1:13" ht="18.75">
      <c r="A468" s="220"/>
      <c r="B468" s="131" t="s">
        <v>542</v>
      </c>
      <c r="C468" s="131"/>
      <c r="D468" s="131"/>
      <c r="E468" s="131"/>
      <c r="F468" s="131"/>
      <c r="G468" s="131"/>
      <c r="H468" s="131"/>
      <c r="I468" s="195"/>
      <c r="J468" s="195"/>
      <c r="K468" s="21"/>
      <c r="L468" s="5"/>
      <c r="M468" s="5"/>
    </row>
    <row r="469" spans="1:13" ht="18.75">
      <c r="A469" s="221"/>
      <c r="B469" s="194" t="s">
        <v>152</v>
      </c>
      <c r="C469" s="194"/>
      <c r="D469" s="194"/>
      <c r="E469" s="194"/>
      <c r="F469" s="194"/>
      <c r="G469" s="194"/>
      <c r="H469" s="194"/>
      <c r="I469" s="195">
        <v>168200</v>
      </c>
      <c r="J469" s="195"/>
      <c r="K469" s="16"/>
      <c r="L469" s="5"/>
      <c r="M469" s="17"/>
    </row>
    <row r="470" spans="1:15" ht="19.5" customHeight="1">
      <c r="A470" s="222">
        <v>2240</v>
      </c>
      <c r="B470" s="171" t="s">
        <v>1</v>
      </c>
      <c r="C470" s="171"/>
      <c r="D470" s="171"/>
      <c r="E470" s="171"/>
      <c r="F470" s="171"/>
      <c r="G470" s="171"/>
      <c r="H470" s="171"/>
      <c r="I470" s="223">
        <f>I471+I487+I491+I492+I493+I496+I509+I510+I513+I514+I515+I516+I517+I518+I519+I536+I537+I538+I539+I558+I559+I560+I565+I566+I567</f>
        <v>30077281</v>
      </c>
      <c r="J470" s="224"/>
      <c r="K470" s="34">
        <f>I470</f>
        <v>30077281</v>
      </c>
      <c r="L470" s="5"/>
      <c r="M470" s="5"/>
      <c r="O470" s="2"/>
    </row>
    <row r="471" spans="1:13" ht="18.75" customHeight="1">
      <c r="A471" s="222"/>
      <c r="B471" s="172" t="s">
        <v>104</v>
      </c>
      <c r="C471" s="172"/>
      <c r="D471" s="172"/>
      <c r="E471" s="172"/>
      <c r="F471" s="172"/>
      <c r="G471" s="172"/>
      <c r="H471" s="172"/>
      <c r="I471" s="225">
        <f>I475+I479+I481+I482+I483+I484+I485+I486</f>
        <v>1612700</v>
      </c>
      <c r="J471" s="225"/>
      <c r="K471" s="21">
        <f>I471</f>
        <v>1612700</v>
      </c>
      <c r="L471" s="5"/>
      <c r="M471" s="25"/>
    </row>
    <row r="472" spans="1:13" ht="18.75">
      <c r="A472" s="222"/>
      <c r="B472" s="131" t="s">
        <v>184</v>
      </c>
      <c r="C472" s="131"/>
      <c r="D472" s="131"/>
      <c r="E472" s="131"/>
      <c r="F472" s="131"/>
      <c r="G472" s="131"/>
      <c r="H472" s="131"/>
      <c r="I472" s="183"/>
      <c r="J472" s="183"/>
      <c r="K472" s="21"/>
      <c r="L472" s="5"/>
      <c r="M472" s="5"/>
    </row>
    <row r="473" spans="1:13" ht="18.75" hidden="1">
      <c r="A473" s="222"/>
      <c r="B473" s="131"/>
      <c r="C473" s="131"/>
      <c r="D473" s="131"/>
      <c r="E473" s="131"/>
      <c r="F473" s="131"/>
      <c r="G473" s="131"/>
      <c r="H473" s="131"/>
      <c r="I473" s="226">
        <v>0</v>
      </c>
      <c r="J473" s="226"/>
      <c r="K473" s="21" t="s">
        <v>300</v>
      </c>
      <c r="L473" s="5"/>
      <c r="M473" s="5"/>
    </row>
    <row r="474" spans="1:13" ht="18.75" hidden="1">
      <c r="A474" s="222"/>
      <c r="B474" s="131"/>
      <c r="C474" s="131"/>
      <c r="D474" s="131"/>
      <c r="E474" s="131"/>
      <c r="F474" s="131"/>
      <c r="G474" s="131"/>
      <c r="H474" s="131"/>
      <c r="I474" s="226">
        <v>0</v>
      </c>
      <c r="J474" s="226"/>
      <c r="K474" s="21" t="s">
        <v>300</v>
      </c>
      <c r="L474" s="5"/>
      <c r="M474" s="5"/>
    </row>
    <row r="475" spans="1:13" ht="18.75">
      <c r="A475" s="222"/>
      <c r="B475" s="131" t="s">
        <v>547</v>
      </c>
      <c r="C475" s="131"/>
      <c r="D475" s="131"/>
      <c r="E475" s="131"/>
      <c r="F475" s="131"/>
      <c r="G475" s="131"/>
      <c r="H475" s="131"/>
      <c r="I475" s="227">
        <v>45600</v>
      </c>
      <c r="J475" s="227"/>
      <c r="K475" s="21" t="s">
        <v>300</v>
      </c>
      <c r="L475" s="5"/>
      <c r="M475" s="5"/>
    </row>
    <row r="476" spans="1:13" ht="18.75">
      <c r="A476" s="222"/>
      <c r="B476" s="131" t="s">
        <v>185</v>
      </c>
      <c r="C476" s="131"/>
      <c r="D476" s="131"/>
      <c r="E476" s="131"/>
      <c r="F476" s="131"/>
      <c r="G476" s="131"/>
      <c r="H476" s="131"/>
      <c r="I476" s="183"/>
      <c r="J476" s="183"/>
      <c r="K476" s="21"/>
      <c r="L476" s="5"/>
      <c r="M476" s="5"/>
    </row>
    <row r="477" spans="1:13" ht="18.75" hidden="1">
      <c r="A477" s="222"/>
      <c r="B477" s="131"/>
      <c r="C477" s="131"/>
      <c r="D477" s="131"/>
      <c r="E477" s="131"/>
      <c r="F477" s="131"/>
      <c r="G477" s="131"/>
      <c r="H477" s="131"/>
      <c r="I477" s="226"/>
      <c r="J477" s="226"/>
      <c r="K477" s="21" t="s">
        <v>300</v>
      </c>
      <c r="L477" s="5"/>
      <c r="M477" s="5"/>
    </row>
    <row r="478" spans="1:13" ht="18.75">
      <c r="A478" s="222"/>
      <c r="B478" s="131" t="s">
        <v>549</v>
      </c>
      <c r="C478" s="131"/>
      <c r="D478" s="131"/>
      <c r="E478" s="131"/>
      <c r="F478" s="131"/>
      <c r="G478" s="131"/>
      <c r="H478" s="131"/>
      <c r="I478" s="183"/>
      <c r="J478" s="183"/>
      <c r="K478" s="21"/>
      <c r="L478" s="5"/>
      <c r="M478" s="5"/>
    </row>
    <row r="479" spans="1:13" ht="18.75">
      <c r="A479" s="222"/>
      <c r="B479" s="131" t="s">
        <v>186</v>
      </c>
      <c r="C479" s="131"/>
      <c r="D479" s="131"/>
      <c r="E479" s="131"/>
      <c r="F479" s="131"/>
      <c r="G479" s="131"/>
      <c r="H479" s="131"/>
      <c r="I479" s="183">
        <v>7500</v>
      </c>
      <c r="J479" s="183"/>
      <c r="K479" s="21"/>
      <c r="L479" s="27"/>
      <c r="M479" s="5"/>
    </row>
    <row r="480" spans="1:13" ht="18.75">
      <c r="A480" s="222"/>
      <c r="B480" s="228" t="s">
        <v>187</v>
      </c>
      <c r="C480" s="228"/>
      <c r="D480" s="228"/>
      <c r="E480" s="228"/>
      <c r="F480" s="228"/>
      <c r="G480" s="228"/>
      <c r="H480" s="228"/>
      <c r="I480" s="183"/>
      <c r="J480" s="183"/>
      <c r="K480" s="21"/>
      <c r="L480" s="5"/>
      <c r="M480" s="5"/>
    </row>
    <row r="481" spans="1:13" ht="18.75">
      <c r="A481" s="222"/>
      <c r="B481" s="228" t="s">
        <v>45</v>
      </c>
      <c r="C481" s="228"/>
      <c r="D481" s="228"/>
      <c r="E481" s="228"/>
      <c r="F481" s="228"/>
      <c r="G481" s="228"/>
      <c r="H481" s="228"/>
      <c r="I481" s="227">
        <v>14400</v>
      </c>
      <c r="J481" s="227"/>
      <c r="K481" s="21" t="s">
        <v>300</v>
      </c>
      <c r="L481" s="5"/>
      <c r="M481" s="5"/>
    </row>
    <row r="482" spans="1:13" ht="18.75">
      <c r="A482" s="222"/>
      <c r="B482" s="228" t="s">
        <v>550</v>
      </c>
      <c r="C482" s="228"/>
      <c r="D482" s="228"/>
      <c r="E482" s="228"/>
      <c r="F482" s="228"/>
      <c r="G482" s="228"/>
      <c r="H482" s="228"/>
      <c r="I482" s="183">
        <v>2850</v>
      </c>
      <c r="J482" s="183"/>
      <c r="K482" s="21" t="s">
        <v>300</v>
      </c>
      <c r="L482" s="5"/>
      <c r="M482" s="5"/>
    </row>
    <row r="483" spans="1:13" ht="31.5" customHeight="1">
      <c r="A483" s="222"/>
      <c r="B483" s="228" t="s">
        <v>551</v>
      </c>
      <c r="C483" s="228"/>
      <c r="D483" s="228"/>
      <c r="E483" s="228"/>
      <c r="F483" s="228"/>
      <c r="G483" s="228"/>
      <c r="H483" s="228"/>
      <c r="I483" s="183">
        <v>57000</v>
      </c>
      <c r="J483" s="183"/>
      <c r="K483" s="21" t="s">
        <v>300</v>
      </c>
      <c r="L483" s="5"/>
      <c r="M483" s="5"/>
    </row>
    <row r="484" spans="1:13" ht="18" customHeight="1">
      <c r="A484" s="222"/>
      <c r="B484" s="228" t="s">
        <v>312</v>
      </c>
      <c r="C484" s="228"/>
      <c r="D484" s="228"/>
      <c r="E484" s="228"/>
      <c r="F484" s="228"/>
      <c r="G484" s="228"/>
      <c r="H484" s="228"/>
      <c r="I484" s="227">
        <v>1408350</v>
      </c>
      <c r="J484" s="227"/>
      <c r="K484" s="21" t="s">
        <v>300</v>
      </c>
      <c r="L484" s="5"/>
      <c r="M484" s="5"/>
    </row>
    <row r="485" spans="1:13" ht="18.75">
      <c r="A485" s="222"/>
      <c r="B485" s="229" t="s">
        <v>46</v>
      </c>
      <c r="C485" s="230"/>
      <c r="D485" s="230"/>
      <c r="E485" s="230"/>
      <c r="F485" s="230"/>
      <c r="G485" s="230"/>
      <c r="H485" s="231"/>
      <c r="I485" s="105">
        <v>20000</v>
      </c>
      <c r="J485" s="102"/>
      <c r="K485" s="21" t="s">
        <v>300</v>
      </c>
      <c r="L485" s="5"/>
      <c r="M485" s="5"/>
    </row>
    <row r="486" spans="1:13" ht="18.75">
      <c r="A486" s="222"/>
      <c r="B486" s="228" t="s">
        <v>552</v>
      </c>
      <c r="C486" s="228"/>
      <c r="D486" s="228"/>
      <c r="E486" s="228"/>
      <c r="F486" s="228"/>
      <c r="G486" s="228"/>
      <c r="H486" s="228"/>
      <c r="I486" s="227">
        <v>57000</v>
      </c>
      <c r="J486" s="227"/>
      <c r="K486" s="21" t="s">
        <v>300</v>
      </c>
      <c r="L486" s="5"/>
      <c r="M486" s="5"/>
    </row>
    <row r="487" spans="1:13" ht="18.75">
      <c r="A487" s="222"/>
      <c r="B487" s="172" t="s">
        <v>159</v>
      </c>
      <c r="C487" s="172"/>
      <c r="D487" s="172"/>
      <c r="E487" s="172"/>
      <c r="F487" s="172"/>
      <c r="G487" s="172"/>
      <c r="H487" s="172"/>
      <c r="I487" s="104">
        <f>I488+I489</f>
        <v>70000</v>
      </c>
      <c r="J487" s="6"/>
      <c r="K487" s="21" t="s">
        <v>300</v>
      </c>
      <c r="L487" s="5"/>
      <c r="M487" s="5"/>
    </row>
    <row r="488" spans="1:13" ht="18.75">
      <c r="A488" s="222"/>
      <c r="B488" s="232" t="s">
        <v>319</v>
      </c>
      <c r="C488" s="233"/>
      <c r="D488" s="233"/>
      <c r="E488" s="233"/>
      <c r="F488" s="233"/>
      <c r="G488" s="233"/>
      <c r="H488" s="234"/>
      <c r="I488" s="185">
        <v>25000</v>
      </c>
      <c r="J488" s="185"/>
      <c r="K488" s="21" t="s">
        <v>300</v>
      </c>
      <c r="L488" s="5"/>
      <c r="M488" s="18"/>
    </row>
    <row r="489" spans="1:13" ht="18.75">
      <c r="A489" s="222"/>
      <c r="B489" s="235" t="s">
        <v>320</v>
      </c>
      <c r="C489" s="236"/>
      <c r="D489" s="236"/>
      <c r="E489" s="236"/>
      <c r="F489" s="236"/>
      <c r="G489" s="236"/>
      <c r="H489" s="237"/>
      <c r="I489" s="7">
        <v>45000</v>
      </c>
      <c r="J489" s="7"/>
      <c r="K489" s="21" t="s">
        <v>300</v>
      </c>
      <c r="L489" s="5"/>
      <c r="M489" s="18"/>
    </row>
    <row r="490" spans="1:13" ht="18.75">
      <c r="A490" s="222"/>
      <c r="B490" s="238" t="s">
        <v>160</v>
      </c>
      <c r="C490" s="238"/>
      <c r="D490" s="238"/>
      <c r="E490" s="238"/>
      <c r="F490" s="238"/>
      <c r="G490" s="238"/>
      <c r="H490" s="238"/>
      <c r="I490" s="7"/>
      <c r="J490" s="7"/>
      <c r="K490" s="21" t="s">
        <v>300</v>
      </c>
      <c r="L490" s="5"/>
      <c r="M490" s="5"/>
    </row>
    <row r="491" spans="1:13" ht="18.75" customHeight="1">
      <c r="A491" s="222"/>
      <c r="B491" s="239" t="s">
        <v>103</v>
      </c>
      <c r="C491" s="240"/>
      <c r="D491" s="240"/>
      <c r="E491" s="240"/>
      <c r="F491" s="240"/>
      <c r="G491" s="240"/>
      <c r="H491" s="241"/>
      <c r="I491" s="242">
        <v>40000</v>
      </c>
      <c r="J491" s="242"/>
      <c r="K491" s="21" t="s">
        <v>300</v>
      </c>
      <c r="L491" s="27"/>
      <c r="M491" s="5"/>
    </row>
    <row r="492" spans="1:13" ht="18.75">
      <c r="A492" s="222"/>
      <c r="B492" s="238" t="s">
        <v>321</v>
      </c>
      <c r="C492" s="238"/>
      <c r="D492" s="238"/>
      <c r="E492" s="238"/>
      <c r="F492" s="238"/>
      <c r="G492" s="238"/>
      <c r="H492" s="238"/>
      <c r="I492" s="242">
        <v>20000</v>
      </c>
      <c r="J492" s="242"/>
      <c r="K492" s="21" t="s">
        <v>300</v>
      </c>
      <c r="L492" s="5"/>
      <c r="M492" s="24"/>
    </row>
    <row r="493" spans="1:13" ht="18.75">
      <c r="A493" s="222"/>
      <c r="B493" s="238" t="s">
        <v>161</v>
      </c>
      <c r="C493" s="238"/>
      <c r="D493" s="238"/>
      <c r="E493" s="238"/>
      <c r="F493" s="238"/>
      <c r="G493" s="238"/>
      <c r="H493" s="238"/>
      <c r="I493" s="225">
        <f>I495</f>
        <v>32000</v>
      </c>
      <c r="J493" s="225"/>
      <c r="K493" s="21" t="s">
        <v>300</v>
      </c>
      <c r="L493" s="5"/>
      <c r="M493" s="5"/>
    </row>
    <row r="494" spans="1:13" ht="18.75">
      <c r="A494" s="222"/>
      <c r="B494" s="238" t="s">
        <v>280</v>
      </c>
      <c r="C494" s="238"/>
      <c r="D494" s="238"/>
      <c r="E494" s="238"/>
      <c r="F494" s="238"/>
      <c r="G494" s="238"/>
      <c r="H494" s="238"/>
      <c r="I494" s="183"/>
      <c r="J494" s="183"/>
      <c r="K494" s="21" t="s">
        <v>300</v>
      </c>
      <c r="L494" s="5"/>
      <c r="M494" s="5"/>
    </row>
    <row r="495" spans="1:13" ht="18.75">
      <c r="A495" s="222"/>
      <c r="B495" s="239" t="s">
        <v>310</v>
      </c>
      <c r="C495" s="240"/>
      <c r="D495" s="240"/>
      <c r="E495" s="240"/>
      <c r="F495" s="240"/>
      <c r="G495" s="240"/>
      <c r="H495" s="241"/>
      <c r="I495" s="243">
        <v>32000</v>
      </c>
      <c r="J495" s="243"/>
      <c r="K495" s="21" t="s">
        <v>300</v>
      </c>
      <c r="L495" s="5"/>
      <c r="M495" s="24"/>
    </row>
    <row r="496" spans="1:13" ht="18.75">
      <c r="A496" s="222"/>
      <c r="B496" s="238" t="s">
        <v>158</v>
      </c>
      <c r="C496" s="238"/>
      <c r="D496" s="238"/>
      <c r="E496" s="238"/>
      <c r="F496" s="238"/>
      <c r="G496" s="238"/>
      <c r="H496" s="238"/>
      <c r="I496" s="104">
        <f>I497+I507+I508</f>
        <v>2509300</v>
      </c>
      <c r="J496" s="6"/>
      <c r="K496" s="21" t="s">
        <v>300</v>
      </c>
      <c r="L496" s="5"/>
      <c r="M496" s="24"/>
    </row>
    <row r="497" spans="1:13" ht="18.75">
      <c r="A497" s="222"/>
      <c r="B497" s="172" t="s">
        <v>311</v>
      </c>
      <c r="C497" s="172"/>
      <c r="D497" s="172"/>
      <c r="E497" s="172"/>
      <c r="F497" s="172"/>
      <c r="G497" s="172"/>
      <c r="H497" s="172"/>
      <c r="I497" s="185">
        <f>I498+I499+I500+I501+I502+I503+I504+I505+I506</f>
        <v>390200</v>
      </c>
      <c r="J497" s="185"/>
      <c r="K497" s="21" t="s">
        <v>300</v>
      </c>
      <c r="L497" s="5"/>
      <c r="M497" s="24"/>
    </row>
    <row r="498" spans="1:13" ht="18.75">
      <c r="A498" s="222"/>
      <c r="B498" s="244" t="s">
        <v>53</v>
      </c>
      <c r="C498" s="245"/>
      <c r="D498" s="245"/>
      <c r="E498" s="245"/>
      <c r="F498" s="245"/>
      <c r="G498" s="245"/>
      <c r="H498" s="246"/>
      <c r="I498" s="6">
        <v>25000</v>
      </c>
      <c r="J498" s="6"/>
      <c r="K498" s="21" t="s">
        <v>300</v>
      </c>
      <c r="L498" s="5"/>
      <c r="M498" s="5"/>
    </row>
    <row r="499" spans="1:13" ht="18.75">
      <c r="A499" s="222"/>
      <c r="B499" s="247" t="s">
        <v>54</v>
      </c>
      <c r="C499" s="247"/>
      <c r="D499" s="247"/>
      <c r="E499" s="247"/>
      <c r="F499" s="247"/>
      <c r="G499" s="247"/>
      <c r="H499" s="247"/>
      <c r="I499" s="183">
        <v>21000</v>
      </c>
      <c r="J499" s="183"/>
      <c r="K499" s="21" t="s">
        <v>300</v>
      </c>
      <c r="L499" s="5"/>
      <c r="M499" s="5"/>
    </row>
    <row r="500" spans="1:13" ht="18.75">
      <c r="A500" s="222"/>
      <c r="B500" s="247" t="s">
        <v>57</v>
      </c>
      <c r="C500" s="247"/>
      <c r="D500" s="247"/>
      <c r="E500" s="247"/>
      <c r="F500" s="247"/>
      <c r="G500" s="247"/>
      <c r="H500" s="247"/>
      <c r="I500" s="183">
        <v>103700</v>
      </c>
      <c r="J500" s="183"/>
      <c r="K500" s="21" t="s">
        <v>300</v>
      </c>
      <c r="L500" s="5"/>
      <c r="M500" s="5"/>
    </row>
    <row r="501" spans="1:13" ht="18.75" hidden="1">
      <c r="A501" s="222"/>
      <c r="B501" s="244"/>
      <c r="C501" s="245"/>
      <c r="D501" s="245"/>
      <c r="E501" s="245"/>
      <c r="F501" s="245"/>
      <c r="G501" s="245"/>
      <c r="H501" s="246"/>
      <c r="I501" s="6"/>
      <c r="J501" s="6"/>
      <c r="K501" s="21" t="s">
        <v>300</v>
      </c>
      <c r="L501" s="5"/>
      <c r="M501" s="5"/>
    </row>
    <row r="502" spans="1:13" ht="18.75">
      <c r="A502" s="222"/>
      <c r="B502" s="247" t="s">
        <v>58</v>
      </c>
      <c r="C502" s="247"/>
      <c r="D502" s="247"/>
      <c r="E502" s="247"/>
      <c r="F502" s="247"/>
      <c r="G502" s="247"/>
      <c r="H502" s="247"/>
      <c r="I502" s="183">
        <v>13500</v>
      </c>
      <c r="J502" s="183"/>
      <c r="K502" s="21" t="s">
        <v>300</v>
      </c>
      <c r="L502" s="5"/>
      <c r="M502" s="5"/>
    </row>
    <row r="503" spans="1:13" ht="18" customHeight="1">
      <c r="A503" s="222"/>
      <c r="B503" s="244" t="s">
        <v>554</v>
      </c>
      <c r="C503" s="245"/>
      <c r="D503" s="245"/>
      <c r="E503" s="245"/>
      <c r="F503" s="245"/>
      <c r="G503" s="245"/>
      <c r="H503" s="246"/>
      <c r="I503" s="6">
        <v>180000</v>
      </c>
      <c r="J503" s="6"/>
      <c r="K503" s="21" t="s">
        <v>300</v>
      </c>
      <c r="L503" s="5"/>
      <c r="M503" s="5"/>
    </row>
    <row r="504" spans="1:13" ht="18.75" hidden="1">
      <c r="A504" s="222"/>
      <c r="B504" s="244"/>
      <c r="C504" s="245"/>
      <c r="D504" s="245"/>
      <c r="E504" s="245"/>
      <c r="F504" s="245"/>
      <c r="G504" s="245"/>
      <c r="H504" s="246"/>
      <c r="I504" s="6"/>
      <c r="J504" s="6"/>
      <c r="K504" s="21" t="s">
        <v>300</v>
      </c>
      <c r="L504" s="5"/>
      <c r="M504" s="5"/>
    </row>
    <row r="505" spans="1:13" ht="18" customHeight="1">
      <c r="A505" s="222"/>
      <c r="B505" s="244" t="s">
        <v>59</v>
      </c>
      <c r="C505" s="245"/>
      <c r="D505" s="245"/>
      <c r="E505" s="245"/>
      <c r="F505" s="245"/>
      <c r="G505" s="245"/>
      <c r="H505" s="246"/>
      <c r="I505" s="6">
        <v>32000</v>
      </c>
      <c r="J505" s="6"/>
      <c r="K505" s="21" t="s">
        <v>300</v>
      </c>
      <c r="L505" s="5"/>
      <c r="M505" s="5"/>
    </row>
    <row r="506" spans="1:13" ht="35.25" customHeight="1">
      <c r="A506" s="222"/>
      <c r="B506" s="244" t="s">
        <v>555</v>
      </c>
      <c r="C506" s="245"/>
      <c r="D506" s="245"/>
      <c r="E506" s="245"/>
      <c r="F506" s="245"/>
      <c r="G506" s="245"/>
      <c r="H506" s="246"/>
      <c r="I506" s="6">
        <v>15000</v>
      </c>
      <c r="J506" s="6"/>
      <c r="K506" s="21" t="s">
        <v>300</v>
      </c>
      <c r="L506" s="5"/>
      <c r="M506" s="5"/>
    </row>
    <row r="507" spans="1:15" s="37" customFormat="1" ht="18.75">
      <c r="A507" s="222"/>
      <c r="B507" s="248" t="s">
        <v>322</v>
      </c>
      <c r="C507" s="249"/>
      <c r="D507" s="249"/>
      <c r="E507" s="249"/>
      <c r="F507" s="249"/>
      <c r="G507" s="249"/>
      <c r="H507" s="250"/>
      <c r="I507" s="101">
        <v>1670000</v>
      </c>
      <c r="J507" s="56"/>
      <c r="K507" s="21"/>
      <c r="L507" s="73"/>
      <c r="M507" s="20"/>
      <c r="N507"/>
      <c r="O507"/>
    </row>
    <row r="508" spans="1:13" ht="32.25" customHeight="1">
      <c r="A508" s="222"/>
      <c r="B508" s="251" t="s">
        <v>581</v>
      </c>
      <c r="C508" s="252"/>
      <c r="D508" s="252"/>
      <c r="E508" s="252"/>
      <c r="F508" s="252"/>
      <c r="G508" s="252"/>
      <c r="H508" s="253"/>
      <c r="I508" s="6">
        <v>449100</v>
      </c>
      <c r="J508" s="6"/>
      <c r="K508" s="16"/>
      <c r="L508" s="5"/>
      <c r="M508" s="5"/>
    </row>
    <row r="509" spans="1:13" ht="18.75">
      <c r="A509" s="222"/>
      <c r="B509" s="238" t="s">
        <v>162</v>
      </c>
      <c r="C509" s="238"/>
      <c r="D509" s="238"/>
      <c r="E509" s="238"/>
      <c r="F509" s="238"/>
      <c r="G509" s="238"/>
      <c r="H509" s="238"/>
      <c r="I509" s="104">
        <v>40000</v>
      </c>
      <c r="J509" s="6"/>
      <c r="K509" s="16"/>
      <c r="L509" s="5"/>
      <c r="M509" s="5"/>
    </row>
    <row r="510" spans="1:13" ht="18.75">
      <c r="A510" s="222"/>
      <c r="B510" s="254" t="s">
        <v>157</v>
      </c>
      <c r="C510" s="254"/>
      <c r="D510" s="254"/>
      <c r="E510" s="254"/>
      <c r="F510" s="254"/>
      <c r="G510" s="254"/>
      <c r="H510" s="254"/>
      <c r="I510" s="242">
        <f>I511+I512</f>
        <v>103860</v>
      </c>
      <c r="J510" s="242"/>
      <c r="K510" s="21"/>
      <c r="L510" s="5"/>
      <c r="M510" s="5"/>
    </row>
    <row r="511" spans="1:13" ht="18.75">
      <c r="A511" s="222"/>
      <c r="B511" s="255" t="s">
        <v>553</v>
      </c>
      <c r="C511" s="255"/>
      <c r="D511" s="255"/>
      <c r="E511" s="255"/>
      <c r="F511" s="255"/>
      <c r="G511" s="255"/>
      <c r="H511" s="255"/>
      <c r="I511" s="256">
        <v>28860</v>
      </c>
      <c r="J511" s="256"/>
      <c r="K511" s="16"/>
      <c r="L511" s="5"/>
      <c r="M511" s="28"/>
    </row>
    <row r="512" spans="1:13" ht="18.75">
      <c r="A512" s="222"/>
      <c r="B512" s="255" t="s">
        <v>566</v>
      </c>
      <c r="C512" s="255"/>
      <c r="D512" s="255"/>
      <c r="E512" s="255"/>
      <c r="F512" s="255"/>
      <c r="G512" s="255"/>
      <c r="H512" s="255"/>
      <c r="I512" s="183">
        <v>75000</v>
      </c>
      <c r="J512" s="183"/>
      <c r="K512" s="21"/>
      <c r="L512" s="5"/>
      <c r="M512" s="5"/>
    </row>
    <row r="513" spans="1:13" ht="18.75">
      <c r="A513" s="222"/>
      <c r="B513" s="255" t="s">
        <v>567</v>
      </c>
      <c r="C513" s="255"/>
      <c r="D513" s="255"/>
      <c r="E513" s="255"/>
      <c r="F513" s="255"/>
      <c r="G513" s="255"/>
      <c r="H513" s="255"/>
      <c r="I513" s="226">
        <v>105000</v>
      </c>
      <c r="J513" s="226"/>
      <c r="K513" s="21"/>
      <c r="L513" s="5"/>
      <c r="M513" s="5"/>
    </row>
    <row r="514" spans="1:13" ht="18.75">
      <c r="A514" s="222"/>
      <c r="B514" s="238" t="s">
        <v>154</v>
      </c>
      <c r="C514" s="238"/>
      <c r="D514" s="238"/>
      <c r="E514" s="238"/>
      <c r="F514" s="238"/>
      <c r="G514" s="238"/>
      <c r="H514" s="238"/>
      <c r="I514" s="226">
        <v>82360</v>
      </c>
      <c r="J514" s="226"/>
      <c r="K514" s="21"/>
      <c r="L514" s="5"/>
      <c r="M514" s="24"/>
    </row>
    <row r="515" spans="1:13" ht="18.75">
      <c r="A515" s="222"/>
      <c r="B515" s="257" t="s">
        <v>155</v>
      </c>
      <c r="C515" s="257"/>
      <c r="D515" s="257"/>
      <c r="E515" s="257"/>
      <c r="F515" s="257"/>
      <c r="G515" s="257"/>
      <c r="H515" s="257"/>
      <c r="I515" s="226">
        <v>90000</v>
      </c>
      <c r="J515" s="226"/>
      <c r="K515" s="21"/>
      <c r="L515" s="5"/>
      <c r="M515" s="24"/>
    </row>
    <row r="516" spans="1:13" ht="18.75">
      <c r="A516" s="222"/>
      <c r="B516" s="238" t="s">
        <v>156</v>
      </c>
      <c r="C516" s="238"/>
      <c r="D516" s="238"/>
      <c r="E516" s="238"/>
      <c r="F516" s="238"/>
      <c r="G516" s="238"/>
      <c r="H516" s="238"/>
      <c r="I516" s="226">
        <v>39500</v>
      </c>
      <c r="J516" s="226"/>
      <c r="K516" s="21"/>
      <c r="L516" s="5"/>
      <c r="M516" s="5"/>
    </row>
    <row r="517" spans="1:13" ht="18.75">
      <c r="A517" s="222"/>
      <c r="B517" s="257" t="s">
        <v>568</v>
      </c>
      <c r="C517" s="257"/>
      <c r="D517" s="257"/>
      <c r="E517" s="257"/>
      <c r="F517" s="257"/>
      <c r="G517" s="257"/>
      <c r="H517" s="257"/>
      <c r="I517" s="226">
        <v>84000</v>
      </c>
      <c r="J517" s="226"/>
      <c r="K517" s="21"/>
      <c r="L517" s="5"/>
      <c r="M517" s="24"/>
    </row>
    <row r="518" spans="1:13" ht="18.75">
      <c r="A518" s="222"/>
      <c r="B518" s="258" t="s">
        <v>569</v>
      </c>
      <c r="C518" s="258"/>
      <c r="D518" s="258"/>
      <c r="E518" s="258"/>
      <c r="F518" s="258"/>
      <c r="G518" s="258"/>
      <c r="H518" s="258"/>
      <c r="I518" s="106">
        <v>30000</v>
      </c>
      <c r="J518" s="107"/>
      <c r="K518" s="79"/>
      <c r="L518" s="5"/>
      <c r="M518" s="24"/>
    </row>
    <row r="519" spans="1:13" ht="18.75">
      <c r="A519" s="222"/>
      <c r="B519" s="238" t="s">
        <v>164</v>
      </c>
      <c r="C519" s="238"/>
      <c r="D519" s="238"/>
      <c r="E519" s="238"/>
      <c r="F519" s="238"/>
      <c r="G519" s="238"/>
      <c r="H519" s="238"/>
      <c r="I519" s="259">
        <f>I521+I522+I523+I524+I525+I526+I527+I528+I529+I530+I531+I532+I533+I534+I535</f>
        <v>393627</v>
      </c>
      <c r="J519" s="260"/>
      <c r="K519" s="263"/>
      <c r="L519" s="5"/>
      <c r="M519" s="24"/>
    </row>
    <row r="520" spans="1:13" ht="18.75" customHeight="1">
      <c r="A520" s="222"/>
      <c r="B520" s="238" t="s">
        <v>189</v>
      </c>
      <c r="C520" s="238"/>
      <c r="D520" s="238"/>
      <c r="E520" s="238"/>
      <c r="F520" s="238"/>
      <c r="G520" s="238"/>
      <c r="H520" s="238"/>
      <c r="I520" s="261"/>
      <c r="J520" s="262"/>
      <c r="K520" s="264"/>
      <c r="L520" s="5"/>
      <c r="M520" s="316"/>
    </row>
    <row r="521" spans="1:13" ht="18.75" customHeight="1">
      <c r="A521" s="222"/>
      <c r="B521" s="228" t="s">
        <v>556</v>
      </c>
      <c r="C521" s="228"/>
      <c r="D521" s="228"/>
      <c r="E521" s="228"/>
      <c r="F521" s="228"/>
      <c r="G521" s="228"/>
      <c r="H521" s="228"/>
      <c r="I521" s="227">
        <v>7200</v>
      </c>
      <c r="J521" s="227"/>
      <c r="K521" s="265"/>
      <c r="L521" s="5"/>
      <c r="M521" s="316"/>
    </row>
    <row r="522" spans="1:15" s="66" customFormat="1" ht="18.75">
      <c r="A522" s="222"/>
      <c r="B522" s="228" t="s">
        <v>557</v>
      </c>
      <c r="C522" s="228"/>
      <c r="D522" s="228"/>
      <c r="E522" s="228"/>
      <c r="F522" s="228"/>
      <c r="G522" s="228"/>
      <c r="H522" s="228"/>
      <c r="I522" s="227">
        <v>38400</v>
      </c>
      <c r="J522" s="227"/>
      <c r="K522" s="16" t="s">
        <v>300</v>
      </c>
      <c r="L522" s="13"/>
      <c r="M522" s="13"/>
      <c r="N522"/>
      <c r="O522"/>
    </row>
    <row r="523" spans="1:15" s="66" customFormat="1" ht="18.75">
      <c r="A523" s="222"/>
      <c r="B523" s="229" t="s">
        <v>558</v>
      </c>
      <c r="C523" s="230"/>
      <c r="D523" s="230"/>
      <c r="E523" s="230"/>
      <c r="F523" s="230"/>
      <c r="G523" s="230"/>
      <c r="H523" s="231"/>
      <c r="I523" s="227">
        <v>5000</v>
      </c>
      <c r="J523" s="227"/>
      <c r="K523" s="16" t="s">
        <v>300</v>
      </c>
      <c r="L523" s="13"/>
      <c r="M523" s="13"/>
      <c r="N523"/>
      <c r="O523"/>
    </row>
    <row r="524" spans="1:15" s="66" customFormat="1" ht="18.75">
      <c r="A524" s="222"/>
      <c r="B524" s="228" t="s">
        <v>559</v>
      </c>
      <c r="C524" s="228"/>
      <c r="D524" s="228"/>
      <c r="E524" s="228"/>
      <c r="F524" s="228"/>
      <c r="G524" s="228"/>
      <c r="H524" s="228"/>
      <c r="I524" s="105">
        <v>13020</v>
      </c>
      <c r="J524" s="105"/>
      <c r="K524" s="16" t="s">
        <v>300</v>
      </c>
      <c r="L524" s="13"/>
      <c r="M524" s="13"/>
      <c r="N524"/>
      <c r="O524"/>
    </row>
    <row r="525" spans="1:15" s="66" customFormat="1" ht="17.25" customHeight="1">
      <c r="A525" s="222"/>
      <c r="B525" s="228" t="s">
        <v>52</v>
      </c>
      <c r="C525" s="228"/>
      <c r="D525" s="228"/>
      <c r="E525" s="228"/>
      <c r="F525" s="228"/>
      <c r="G525" s="228"/>
      <c r="H525" s="228"/>
      <c r="I525" s="227">
        <v>10440</v>
      </c>
      <c r="J525" s="227"/>
      <c r="K525" s="16"/>
      <c r="L525" s="13"/>
      <c r="M525" s="13"/>
      <c r="N525"/>
      <c r="O525"/>
    </row>
    <row r="526" spans="1:15" s="66" customFormat="1" ht="19.5" customHeight="1">
      <c r="A526" s="222"/>
      <c r="B526" s="228" t="s">
        <v>560</v>
      </c>
      <c r="C526" s="228"/>
      <c r="D526" s="228"/>
      <c r="E526" s="228"/>
      <c r="F526" s="228"/>
      <c r="G526" s="228"/>
      <c r="H526" s="228"/>
      <c r="I526" s="227">
        <v>6710</v>
      </c>
      <c r="J526" s="227"/>
      <c r="K526" s="16" t="s">
        <v>300</v>
      </c>
      <c r="L526" s="13"/>
      <c r="M526" s="13"/>
      <c r="N526"/>
      <c r="O526"/>
    </row>
    <row r="527" spans="1:15" s="66" customFormat="1" ht="18.75" customHeight="1">
      <c r="A527" s="222"/>
      <c r="B527" s="228" t="s">
        <v>561</v>
      </c>
      <c r="C527" s="228"/>
      <c r="D527" s="228"/>
      <c r="E527" s="228"/>
      <c r="F527" s="228"/>
      <c r="G527" s="228"/>
      <c r="H527" s="228"/>
      <c r="I527" s="268">
        <v>43792</v>
      </c>
      <c r="J527" s="268"/>
      <c r="K527" s="16" t="s">
        <v>298</v>
      </c>
      <c r="L527" s="13"/>
      <c r="M527" s="13"/>
      <c r="N527"/>
      <c r="O527"/>
    </row>
    <row r="528" spans="1:15" s="66" customFormat="1" ht="20.25" customHeight="1">
      <c r="A528" s="222"/>
      <c r="B528" s="228" t="s">
        <v>323</v>
      </c>
      <c r="C528" s="228"/>
      <c r="D528" s="228"/>
      <c r="E528" s="228"/>
      <c r="F528" s="228"/>
      <c r="G528" s="228"/>
      <c r="H528" s="228"/>
      <c r="I528" s="268">
        <v>26400</v>
      </c>
      <c r="J528" s="268"/>
      <c r="K528" s="16" t="s">
        <v>300</v>
      </c>
      <c r="L528" s="13"/>
      <c r="M528" s="13"/>
      <c r="N528"/>
      <c r="O528"/>
    </row>
    <row r="529" spans="1:15" s="66" customFormat="1" ht="18.75">
      <c r="A529" s="222"/>
      <c r="B529" s="228" t="s">
        <v>562</v>
      </c>
      <c r="C529" s="228"/>
      <c r="D529" s="228"/>
      <c r="E529" s="228"/>
      <c r="F529" s="228"/>
      <c r="G529" s="228"/>
      <c r="H529" s="228"/>
      <c r="I529" s="227">
        <v>82500</v>
      </c>
      <c r="J529" s="227"/>
      <c r="K529" s="16" t="s">
        <v>300</v>
      </c>
      <c r="L529" s="13"/>
      <c r="M529" s="13"/>
      <c r="N529"/>
      <c r="O529"/>
    </row>
    <row r="530" spans="1:15" s="66" customFormat="1" ht="18.75">
      <c r="A530" s="222"/>
      <c r="B530" s="228" t="s">
        <v>324</v>
      </c>
      <c r="C530" s="228"/>
      <c r="D530" s="228"/>
      <c r="E530" s="228"/>
      <c r="F530" s="228"/>
      <c r="G530" s="228"/>
      <c r="H530" s="228"/>
      <c r="I530" s="227">
        <v>6025</v>
      </c>
      <c r="J530" s="227"/>
      <c r="K530" s="16" t="s">
        <v>300</v>
      </c>
      <c r="L530" s="13"/>
      <c r="M530" s="13"/>
      <c r="N530"/>
      <c r="O530"/>
    </row>
    <row r="531" spans="1:15" s="66" customFormat="1" ht="18.75">
      <c r="A531" s="222"/>
      <c r="B531" s="228" t="s">
        <v>325</v>
      </c>
      <c r="C531" s="228"/>
      <c r="D531" s="228"/>
      <c r="E531" s="228"/>
      <c r="F531" s="228"/>
      <c r="G531" s="228"/>
      <c r="H531" s="228"/>
      <c r="I531" s="227">
        <v>76000</v>
      </c>
      <c r="J531" s="227"/>
      <c r="K531" s="16" t="s">
        <v>298</v>
      </c>
      <c r="L531" s="13"/>
      <c r="M531" s="13"/>
      <c r="N531"/>
      <c r="O531"/>
    </row>
    <row r="532" spans="1:15" s="66" customFormat="1" ht="20.25" customHeight="1">
      <c r="A532" s="222"/>
      <c r="B532" s="228" t="s">
        <v>326</v>
      </c>
      <c r="C532" s="228"/>
      <c r="D532" s="228"/>
      <c r="E532" s="228"/>
      <c r="F532" s="228"/>
      <c r="G532" s="228"/>
      <c r="H532" s="228"/>
      <c r="I532" s="227">
        <v>31540</v>
      </c>
      <c r="J532" s="227"/>
      <c r="K532" s="16" t="s">
        <v>300</v>
      </c>
      <c r="L532" s="13"/>
      <c r="M532" s="13"/>
      <c r="N532"/>
      <c r="O532"/>
    </row>
    <row r="533" spans="1:15" s="66" customFormat="1" ht="20.25" customHeight="1">
      <c r="A533" s="222"/>
      <c r="B533" s="228" t="s">
        <v>327</v>
      </c>
      <c r="C533" s="228"/>
      <c r="D533" s="228"/>
      <c r="E533" s="228"/>
      <c r="F533" s="228"/>
      <c r="G533" s="228"/>
      <c r="H533" s="228"/>
      <c r="I533" s="227">
        <v>41700</v>
      </c>
      <c r="J533" s="227"/>
      <c r="K533" s="16" t="s">
        <v>300</v>
      </c>
      <c r="L533" s="13"/>
      <c r="M533" s="13"/>
      <c r="N533"/>
      <c r="O533"/>
    </row>
    <row r="534" spans="1:15" s="66" customFormat="1" ht="20.25" customHeight="1">
      <c r="A534" s="222"/>
      <c r="B534" s="229" t="s">
        <v>563</v>
      </c>
      <c r="C534" s="230"/>
      <c r="D534" s="230"/>
      <c r="E534" s="230"/>
      <c r="F534" s="230"/>
      <c r="G534" s="230"/>
      <c r="H534" s="231"/>
      <c r="I534" s="227">
        <v>1400</v>
      </c>
      <c r="J534" s="227"/>
      <c r="K534" s="16" t="s">
        <v>300</v>
      </c>
      <c r="L534" s="13"/>
      <c r="M534" s="13"/>
      <c r="N534"/>
      <c r="O534"/>
    </row>
    <row r="535" spans="1:15" s="66" customFormat="1" ht="19.5" customHeight="1">
      <c r="A535" s="222"/>
      <c r="B535" s="228" t="s">
        <v>564</v>
      </c>
      <c r="C535" s="228"/>
      <c r="D535" s="228"/>
      <c r="E535" s="228"/>
      <c r="F535" s="228"/>
      <c r="G535" s="228"/>
      <c r="H535" s="228"/>
      <c r="I535" s="105">
        <v>3500</v>
      </c>
      <c r="J535" s="105"/>
      <c r="K535" s="16" t="s">
        <v>300</v>
      </c>
      <c r="L535" s="13"/>
      <c r="M535" s="13"/>
      <c r="N535"/>
      <c r="O535"/>
    </row>
    <row r="536" spans="1:15" s="66" customFormat="1" ht="18.75">
      <c r="A536" s="222"/>
      <c r="B536" s="238" t="s">
        <v>565</v>
      </c>
      <c r="C536" s="238"/>
      <c r="D536" s="238"/>
      <c r="E536" s="238"/>
      <c r="F536" s="238"/>
      <c r="G536" s="238"/>
      <c r="H536" s="238"/>
      <c r="I536" s="226">
        <v>93000</v>
      </c>
      <c r="J536" s="226"/>
      <c r="K536" s="16"/>
      <c r="L536" s="13"/>
      <c r="M536" s="13"/>
      <c r="N536"/>
      <c r="O536"/>
    </row>
    <row r="537" spans="1:13" ht="18.75">
      <c r="A537" s="222"/>
      <c r="B537" s="238" t="s">
        <v>97</v>
      </c>
      <c r="C537" s="238"/>
      <c r="D537" s="238"/>
      <c r="E537" s="238"/>
      <c r="F537" s="238"/>
      <c r="G537" s="238"/>
      <c r="H537" s="238"/>
      <c r="I537" s="226">
        <v>138000</v>
      </c>
      <c r="J537" s="226"/>
      <c r="K537" s="21"/>
      <c r="L537" s="5"/>
      <c r="M537" s="25"/>
    </row>
    <row r="538" spans="1:13" ht="18.75">
      <c r="A538" s="222"/>
      <c r="B538" s="238" t="s">
        <v>98</v>
      </c>
      <c r="C538" s="238"/>
      <c r="D538" s="238"/>
      <c r="E538" s="238"/>
      <c r="F538" s="238"/>
      <c r="G538" s="238"/>
      <c r="H538" s="238"/>
      <c r="I538" s="226">
        <v>69000</v>
      </c>
      <c r="J538" s="226"/>
      <c r="K538" s="21"/>
      <c r="L538" s="5"/>
      <c r="M538" s="25"/>
    </row>
    <row r="539" spans="1:13" ht="18" customHeight="1">
      <c r="A539" s="222"/>
      <c r="B539" s="269" t="s">
        <v>318</v>
      </c>
      <c r="C539" s="270"/>
      <c r="D539" s="270"/>
      <c r="E539" s="270"/>
      <c r="F539" s="270"/>
      <c r="G539" s="270"/>
      <c r="H539" s="181"/>
      <c r="I539" s="226">
        <f>I540+I544+I552</f>
        <v>22768404</v>
      </c>
      <c r="J539" s="226"/>
      <c r="K539" s="21"/>
      <c r="L539" s="5"/>
      <c r="M539" s="25"/>
    </row>
    <row r="540" spans="1:13" ht="16.5" customHeight="1">
      <c r="A540" s="222"/>
      <c r="B540" s="271" t="s">
        <v>295</v>
      </c>
      <c r="C540" s="272"/>
      <c r="D540" s="272"/>
      <c r="E540" s="272"/>
      <c r="F540" s="272"/>
      <c r="G540" s="272"/>
      <c r="H540" s="273"/>
      <c r="I540" s="105">
        <f>I541+I542+I543</f>
        <v>687000</v>
      </c>
      <c r="J540" s="6"/>
      <c r="K540" s="16"/>
      <c r="L540" s="5"/>
      <c r="M540" s="25"/>
    </row>
    <row r="541" spans="1:13" ht="23.25" customHeight="1">
      <c r="A541" s="222"/>
      <c r="B541" s="274" t="s">
        <v>575</v>
      </c>
      <c r="C541" s="275"/>
      <c r="D541" s="275"/>
      <c r="E541" s="275"/>
      <c r="F541" s="275"/>
      <c r="G541" s="275"/>
      <c r="H541" s="276"/>
      <c r="I541" s="98">
        <v>607800</v>
      </c>
      <c r="K541" s="21"/>
      <c r="L541" s="5"/>
      <c r="M541" s="5"/>
    </row>
    <row r="542" spans="1:13" ht="18.75" customHeight="1">
      <c r="A542" s="222"/>
      <c r="B542" s="277" t="s">
        <v>49</v>
      </c>
      <c r="C542" s="278"/>
      <c r="D542" s="278"/>
      <c r="E542" s="278"/>
      <c r="F542" s="278"/>
      <c r="G542" s="278"/>
      <c r="H542" s="279"/>
      <c r="I542" s="105">
        <v>39600</v>
      </c>
      <c r="J542" s="6"/>
      <c r="K542" s="21"/>
      <c r="L542" s="5"/>
      <c r="M542" s="25"/>
    </row>
    <row r="543" spans="1:13" ht="18.75">
      <c r="A543" s="222"/>
      <c r="B543" s="280" t="s">
        <v>63</v>
      </c>
      <c r="C543" s="281"/>
      <c r="D543" s="281"/>
      <c r="E543" s="281"/>
      <c r="F543" s="281"/>
      <c r="G543" s="281"/>
      <c r="H543" s="282"/>
      <c r="I543" s="105">
        <v>39600</v>
      </c>
      <c r="J543" s="6"/>
      <c r="K543" s="21"/>
      <c r="L543" s="5"/>
      <c r="M543" s="25"/>
    </row>
    <row r="544" spans="1:13" ht="18.75">
      <c r="A544" s="222"/>
      <c r="B544" s="283" t="s">
        <v>296</v>
      </c>
      <c r="C544" s="284"/>
      <c r="D544" s="284"/>
      <c r="E544" s="284"/>
      <c r="F544" s="284"/>
      <c r="G544" s="284"/>
      <c r="H544" s="285"/>
      <c r="I544" s="105">
        <f>I545+I547+I548+I549+I550+I551</f>
        <v>21658000</v>
      </c>
      <c r="J544" s="6"/>
      <c r="K544" s="21"/>
      <c r="L544" s="5"/>
      <c r="M544" s="25"/>
    </row>
    <row r="545" spans="1:13" ht="18.75">
      <c r="A545" s="222"/>
      <c r="B545" s="280" t="s">
        <v>570</v>
      </c>
      <c r="C545" s="281"/>
      <c r="D545" s="281"/>
      <c r="E545" s="281"/>
      <c r="F545" s="281"/>
      <c r="G545" s="281"/>
      <c r="H545" s="282"/>
      <c r="I545" s="105">
        <v>5125000</v>
      </c>
      <c r="J545" s="6"/>
      <c r="K545" s="21"/>
      <c r="L545" s="5"/>
      <c r="M545" s="25"/>
    </row>
    <row r="546" spans="1:13" ht="18.75" hidden="1">
      <c r="A546" s="222"/>
      <c r="B546" s="280"/>
      <c r="C546" s="281"/>
      <c r="D546" s="281"/>
      <c r="E546" s="281"/>
      <c r="F546" s="281"/>
      <c r="G546" s="281"/>
      <c r="H546" s="282"/>
      <c r="I546" s="105"/>
      <c r="J546" s="6"/>
      <c r="K546" s="21"/>
      <c r="L546" s="5"/>
      <c r="M546" s="25"/>
    </row>
    <row r="547" spans="1:13" ht="18.75">
      <c r="A547" s="222"/>
      <c r="B547" s="280" t="s">
        <v>574</v>
      </c>
      <c r="C547" s="281"/>
      <c r="D547" s="281"/>
      <c r="E547" s="281"/>
      <c r="F547" s="281"/>
      <c r="G547" s="281"/>
      <c r="H547" s="282"/>
      <c r="I547" s="105">
        <v>5000</v>
      </c>
      <c r="J547" s="6"/>
      <c r="K547" s="21"/>
      <c r="L547" s="5"/>
      <c r="M547" s="25"/>
    </row>
    <row r="548" spans="1:13" ht="18.75">
      <c r="A548" s="222"/>
      <c r="B548" s="280" t="s">
        <v>48</v>
      </c>
      <c r="C548" s="281"/>
      <c r="D548" s="281"/>
      <c r="E548" s="281"/>
      <c r="F548" s="281"/>
      <c r="G548" s="281"/>
      <c r="H548" s="282"/>
      <c r="I548" s="105">
        <v>3000</v>
      </c>
      <c r="J548" s="6"/>
      <c r="K548" s="21"/>
      <c r="L548" s="5"/>
      <c r="M548" s="25"/>
    </row>
    <row r="549" spans="1:13" ht="48.75" customHeight="1">
      <c r="A549" s="222"/>
      <c r="B549" s="280" t="s">
        <v>572</v>
      </c>
      <c r="C549" s="281"/>
      <c r="D549" s="281"/>
      <c r="E549" s="281"/>
      <c r="F549" s="281"/>
      <c r="G549" s="281"/>
      <c r="H549" s="282"/>
      <c r="I549" s="105">
        <v>400000</v>
      </c>
      <c r="J549" s="6"/>
      <c r="K549" s="21"/>
      <c r="L549" s="5"/>
      <c r="M549" s="25"/>
    </row>
    <row r="550" spans="1:13" ht="30" customHeight="1">
      <c r="A550" s="222"/>
      <c r="B550" s="280" t="s">
        <v>578</v>
      </c>
      <c r="C550" s="281"/>
      <c r="D550" s="281"/>
      <c r="E550" s="281"/>
      <c r="F550" s="281"/>
      <c r="G550" s="281"/>
      <c r="H550" s="282"/>
      <c r="I550" s="105">
        <v>7125000</v>
      </c>
      <c r="J550" s="6"/>
      <c r="K550" s="21"/>
      <c r="L550" s="5"/>
      <c r="M550" s="25"/>
    </row>
    <row r="551" spans="1:13" ht="18.75" customHeight="1">
      <c r="A551" s="222"/>
      <c r="B551" s="280" t="s">
        <v>573</v>
      </c>
      <c r="C551" s="281"/>
      <c r="D551" s="281"/>
      <c r="E551" s="281"/>
      <c r="F551" s="281"/>
      <c r="G551" s="281"/>
      <c r="H551" s="282"/>
      <c r="I551" s="105">
        <v>9000000</v>
      </c>
      <c r="J551" s="6"/>
      <c r="K551" s="21"/>
      <c r="L551" s="5"/>
      <c r="M551" s="25"/>
    </row>
    <row r="552" spans="1:13" ht="18.75">
      <c r="A552" s="222"/>
      <c r="B552" s="283" t="s">
        <v>297</v>
      </c>
      <c r="C552" s="284"/>
      <c r="D552" s="284"/>
      <c r="E552" s="284"/>
      <c r="F552" s="284"/>
      <c r="G552" s="284"/>
      <c r="H552" s="285"/>
      <c r="I552" s="105">
        <f>I553+I554+I555+I556</f>
        <v>423404</v>
      </c>
      <c r="J552" s="6"/>
      <c r="K552" s="21"/>
      <c r="L552" s="5"/>
      <c r="M552" s="25"/>
    </row>
    <row r="553" spans="1:13" ht="18.75">
      <c r="A553" s="222"/>
      <c r="B553" s="280" t="s">
        <v>576</v>
      </c>
      <c r="C553" s="281"/>
      <c r="D553" s="281"/>
      <c r="E553" s="281"/>
      <c r="F553" s="281"/>
      <c r="G553" s="281"/>
      <c r="H553" s="282"/>
      <c r="I553" s="105">
        <v>358360</v>
      </c>
      <c r="J553" s="6"/>
      <c r="K553" s="21"/>
      <c r="L553" s="5"/>
      <c r="M553" s="25"/>
    </row>
    <row r="554" spans="1:13" ht="9.75" customHeight="1" hidden="1">
      <c r="A554" s="222"/>
      <c r="B554" s="280"/>
      <c r="C554" s="281"/>
      <c r="D554" s="281"/>
      <c r="E554" s="281"/>
      <c r="F554" s="281"/>
      <c r="G554" s="281"/>
      <c r="H554" s="282"/>
      <c r="I554" s="105"/>
      <c r="J554" s="6"/>
      <c r="K554" s="21"/>
      <c r="L554" s="5"/>
      <c r="M554" s="25"/>
    </row>
    <row r="555" spans="1:13" ht="18.75">
      <c r="A555" s="222"/>
      <c r="B555" s="280" t="s">
        <v>47</v>
      </c>
      <c r="C555" s="281"/>
      <c r="D555" s="281"/>
      <c r="E555" s="281"/>
      <c r="F555" s="281"/>
      <c r="G555" s="281"/>
      <c r="H555" s="282"/>
      <c r="I555" s="105">
        <v>43500</v>
      </c>
      <c r="J555" s="6"/>
      <c r="K555" s="21"/>
      <c r="L555" s="5"/>
      <c r="M555" s="25"/>
    </row>
    <row r="556" spans="1:13" ht="18.75">
      <c r="A556" s="222"/>
      <c r="B556" s="280" t="s">
        <v>577</v>
      </c>
      <c r="C556" s="281"/>
      <c r="D556" s="281"/>
      <c r="E556" s="281"/>
      <c r="F556" s="281"/>
      <c r="G556" s="281"/>
      <c r="H556" s="282"/>
      <c r="I556" s="6">
        <v>21544</v>
      </c>
      <c r="J556" s="6"/>
      <c r="K556" s="21"/>
      <c r="L556" s="5"/>
      <c r="M556" s="25"/>
    </row>
    <row r="557" spans="1:13" ht="18.75" customHeight="1" hidden="1">
      <c r="A557" s="222"/>
      <c r="B557" s="280"/>
      <c r="C557" s="281"/>
      <c r="D557" s="281"/>
      <c r="E557" s="281"/>
      <c r="F557" s="281"/>
      <c r="G557" s="281"/>
      <c r="H557" s="282"/>
      <c r="I557" s="6"/>
      <c r="J557" s="6"/>
      <c r="K557" s="21">
        <f>I557</f>
        <v>0</v>
      </c>
      <c r="L557" s="5"/>
      <c r="M557" s="25"/>
    </row>
    <row r="558" spans="1:13" ht="18.75">
      <c r="A558" s="222"/>
      <c r="B558" s="283" t="s">
        <v>64</v>
      </c>
      <c r="C558" s="284"/>
      <c r="D558" s="284"/>
      <c r="E558" s="284"/>
      <c r="F558" s="284"/>
      <c r="G558" s="284"/>
      <c r="H558" s="285"/>
      <c r="I558" s="104">
        <v>35000</v>
      </c>
      <c r="J558" s="6"/>
      <c r="K558" s="21"/>
      <c r="L558" s="5"/>
      <c r="M558" s="25"/>
    </row>
    <row r="559" spans="1:13" ht="18.75" customHeight="1">
      <c r="A559" s="222"/>
      <c r="B559" s="283" t="s">
        <v>65</v>
      </c>
      <c r="C559" s="281"/>
      <c r="D559" s="281"/>
      <c r="E559" s="281"/>
      <c r="F559" s="281"/>
      <c r="G559" s="281"/>
      <c r="H559" s="282"/>
      <c r="I559" s="76">
        <v>10000</v>
      </c>
      <c r="J559" s="6"/>
      <c r="K559" s="21"/>
      <c r="L559" s="5"/>
      <c r="M559" s="25"/>
    </row>
    <row r="560" spans="1:13" ht="18.75">
      <c r="A560" s="222"/>
      <c r="B560" s="283" t="s">
        <v>66</v>
      </c>
      <c r="C560" s="284"/>
      <c r="D560" s="284"/>
      <c r="E560" s="284"/>
      <c r="F560" s="284"/>
      <c r="G560" s="284"/>
      <c r="H560" s="285"/>
      <c r="I560" s="104">
        <f>I561+I562+I563+I564</f>
        <v>1664030</v>
      </c>
      <c r="J560" s="6"/>
      <c r="K560" s="21"/>
      <c r="L560" s="5"/>
      <c r="M560" s="25"/>
    </row>
    <row r="561" spans="1:13" ht="18.75">
      <c r="A561" s="222"/>
      <c r="B561" s="280" t="s">
        <v>51</v>
      </c>
      <c r="C561" s="281"/>
      <c r="D561" s="281"/>
      <c r="E561" s="281"/>
      <c r="F561" s="281"/>
      <c r="G561" s="281"/>
      <c r="H561" s="282"/>
      <c r="I561" s="105">
        <v>1530</v>
      </c>
      <c r="J561" s="6"/>
      <c r="K561" s="21"/>
      <c r="L561" s="5"/>
      <c r="M561" s="25"/>
    </row>
    <row r="562" spans="1:13" ht="18.75" customHeight="1">
      <c r="A562" s="222"/>
      <c r="B562" s="280" t="s">
        <v>580</v>
      </c>
      <c r="C562" s="281"/>
      <c r="D562" s="281"/>
      <c r="E562" s="281"/>
      <c r="F562" s="281"/>
      <c r="G562" s="281"/>
      <c r="H562" s="282"/>
      <c r="I562" s="105">
        <v>12500</v>
      </c>
      <c r="J562" s="6"/>
      <c r="K562" s="21"/>
      <c r="L562" s="5"/>
      <c r="M562" s="25"/>
    </row>
    <row r="563" spans="1:13" ht="18.75">
      <c r="A563" s="222"/>
      <c r="B563" s="280" t="s">
        <v>0</v>
      </c>
      <c r="C563" s="281"/>
      <c r="D563" s="281"/>
      <c r="E563" s="281"/>
      <c r="F563" s="281"/>
      <c r="G563" s="281"/>
      <c r="H563" s="282"/>
      <c r="I563" s="105">
        <v>1500000</v>
      </c>
      <c r="J563" s="6"/>
      <c r="K563" s="21"/>
      <c r="L563" s="5"/>
      <c r="M563" s="25"/>
    </row>
    <row r="564" spans="1:13" ht="18.75">
      <c r="A564" s="222"/>
      <c r="B564" s="280" t="s">
        <v>96</v>
      </c>
      <c r="C564" s="281"/>
      <c r="D564" s="281"/>
      <c r="E564" s="281"/>
      <c r="F564" s="281"/>
      <c r="G564" s="281"/>
      <c r="H564" s="282"/>
      <c r="I564" s="105">
        <v>150000</v>
      </c>
      <c r="J564" s="6"/>
      <c r="K564" s="21"/>
      <c r="L564" s="5"/>
      <c r="M564" s="25"/>
    </row>
    <row r="565" spans="1:13" ht="17.25" customHeight="1">
      <c r="A565" s="222"/>
      <c r="B565" s="283" t="s">
        <v>579</v>
      </c>
      <c r="C565" s="284"/>
      <c r="D565" s="284"/>
      <c r="E565" s="284"/>
      <c r="F565" s="284"/>
      <c r="G565" s="284"/>
      <c r="H565" s="285"/>
      <c r="I565" s="76">
        <v>15000</v>
      </c>
      <c r="J565" s="6"/>
      <c r="K565" s="21"/>
      <c r="L565" s="5"/>
      <c r="M565" s="25"/>
    </row>
    <row r="566" spans="1:13" ht="15" customHeight="1">
      <c r="A566" s="222"/>
      <c r="B566" s="283" t="s">
        <v>67</v>
      </c>
      <c r="C566" s="284"/>
      <c r="D566" s="284"/>
      <c r="E566" s="284"/>
      <c r="F566" s="284"/>
      <c r="G566" s="284"/>
      <c r="H566" s="285"/>
      <c r="I566" s="76">
        <v>7500</v>
      </c>
      <c r="J566" s="6"/>
      <c r="K566" s="21"/>
      <c r="L566" s="5"/>
      <c r="M566" s="25"/>
    </row>
    <row r="567" spans="1:13" ht="15" customHeight="1">
      <c r="A567" s="222"/>
      <c r="B567" s="283" t="s">
        <v>68</v>
      </c>
      <c r="C567" s="284"/>
      <c r="D567" s="284"/>
      <c r="E567" s="284"/>
      <c r="F567" s="284"/>
      <c r="G567" s="284"/>
      <c r="H567" s="285"/>
      <c r="I567" s="76">
        <v>25000</v>
      </c>
      <c r="J567" s="6"/>
      <c r="K567" s="21"/>
      <c r="L567" s="5"/>
      <c r="M567" s="25"/>
    </row>
    <row r="568" spans="1:13" ht="18.75" customHeight="1">
      <c r="A568" s="222"/>
      <c r="B568" s="286" t="s">
        <v>153</v>
      </c>
      <c r="C568" s="286"/>
      <c r="D568" s="286"/>
      <c r="E568" s="286"/>
      <c r="F568" s="286"/>
      <c r="G568" s="286"/>
      <c r="H568" s="286"/>
      <c r="I568" s="6">
        <f>I567+I566+I565+I560+I559+I558+I539+I538+I537+I536+I519+I518+I517+I516+I515+I514+I513+I510+I509+I496+I493+I492+I491+I487+I471</f>
        <v>30077281</v>
      </c>
      <c r="J568" s="6"/>
      <c r="K568" s="21">
        <f>I567+I566+I565+I560+I559+I558+I539+I538+I537+I536+I519+I518+I517+I516+I515+I514+I513+I510+I509+I496+I493+I492+I491+I487+I471</f>
        <v>30077281</v>
      </c>
      <c r="L568" s="5"/>
      <c r="M568" s="25"/>
    </row>
    <row r="569" spans="1:15" ht="18.75" customHeight="1">
      <c r="A569" s="23">
        <v>2250</v>
      </c>
      <c r="B569" s="287" t="s">
        <v>2</v>
      </c>
      <c r="C569" s="287"/>
      <c r="D569" s="287"/>
      <c r="E569" s="287"/>
      <c r="F569" s="287"/>
      <c r="G569" s="287"/>
      <c r="H569" s="287"/>
      <c r="I569" s="6">
        <v>165000</v>
      </c>
      <c r="J569" s="6"/>
      <c r="K569" s="21"/>
      <c r="L569" s="5"/>
      <c r="M569" s="25"/>
      <c r="O569" s="2"/>
    </row>
    <row r="570" spans="1:13" ht="18.75">
      <c r="A570" s="74">
        <v>2270</v>
      </c>
      <c r="B570" s="254" t="s">
        <v>3</v>
      </c>
      <c r="C570" s="254"/>
      <c r="D570" s="254"/>
      <c r="E570" s="254"/>
      <c r="F570" s="254"/>
      <c r="G570" s="254"/>
      <c r="H570" s="254"/>
      <c r="I570" s="288">
        <f>I571+I586+I591+I594+I595</f>
        <v>17176727.490000002</v>
      </c>
      <c r="J570" s="288"/>
      <c r="K570" s="21">
        <f>I570</f>
        <v>17176727.490000002</v>
      </c>
      <c r="L570" s="5"/>
      <c r="M570" s="25"/>
    </row>
    <row r="571" spans="1:13" ht="33" customHeight="1">
      <c r="A571" s="289">
        <v>2271</v>
      </c>
      <c r="B571" s="254" t="s">
        <v>4</v>
      </c>
      <c r="C571" s="254"/>
      <c r="D571" s="254"/>
      <c r="E571" s="254"/>
      <c r="F571" s="254"/>
      <c r="G571" s="254"/>
      <c r="H571" s="254"/>
      <c r="I571" s="317">
        <f>I572+I573+I574+I575+I576+I577+I578+I579+I580+I581+I582+I583+I584</f>
        <v>6027823.2299999995</v>
      </c>
      <c r="J571" s="316"/>
      <c r="K571" s="70"/>
      <c r="L571" s="5"/>
      <c r="M571" s="30"/>
    </row>
    <row r="572" spans="1:13" ht="18.75" customHeight="1">
      <c r="A572" s="290"/>
      <c r="B572" s="255" t="s">
        <v>582</v>
      </c>
      <c r="C572" s="255"/>
      <c r="D572" s="255"/>
      <c r="E572" s="255"/>
      <c r="F572" s="255"/>
      <c r="G572" s="255"/>
      <c r="H572" s="255"/>
      <c r="I572" s="293">
        <v>563132.32</v>
      </c>
      <c r="J572" s="293"/>
      <c r="K572" s="16"/>
      <c r="L572" s="5"/>
      <c r="M572" s="5"/>
    </row>
    <row r="573" spans="1:13" ht="18.75">
      <c r="A573" s="290"/>
      <c r="B573" s="255" t="s">
        <v>583</v>
      </c>
      <c r="C573" s="255"/>
      <c r="D573" s="255"/>
      <c r="E573" s="255"/>
      <c r="F573" s="255"/>
      <c r="G573" s="255"/>
      <c r="H573" s="255"/>
      <c r="I573" s="294">
        <v>688116.8</v>
      </c>
      <c r="J573" s="294"/>
      <c r="K573" s="16"/>
      <c r="L573" s="5"/>
      <c r="M573" s="5"/>
    </row>
    <row r="574" spans="1:13" ht="18.75">
      <c r="A574" s="290"/>
      <c r="B574" s="255" t="s">
        <v>584</v>
      </c>
      <c r="C574" s="255"/>
      <c r="D574" s="255"/>
      <c r="E574" s="255"/>
      <c r="F574" s="255"/>
      <c r="G574" s="255"/>
      <c r="H574" s="255"/>
      <c r="I574" s="294">
        <v>464829.92</v>
      </c>
      <c r="J574" s="294"/>
      <c r="K574" s="16"/>
      <c r="L574" s="5"/>
      <c r="M574" s="5"/>
    </row>
    <row r="575" spans="1:13" ht="18.75">
      <c r="A575" s="290"/>
      <c r="B575" s="255" t="s">
        <v>585</v>
      </c>
      <c r="C575" s="255"/>
      <c r="D575" s="255"/>
      <c r="E575" s="255"/>
      <c r="F575" s="255"/>
      <c r="G575" s="255"/>
      <c r="H575" s="255"/>
      <c r="I575" s="294">
        <v>542067.52</v>
      </c>
      <c r="J575" s="294"/>
      <c r="K575" s="16"/>
      <c r="L575" s="5"/>
      <c r="M575" s="5"/>
    </row>
    <row r="576" spans="1:13" ht="18.75">
      <c r="A576" s="290"/>
      <c r="B576" s="295" t="s">
        <v>586</v>
      </c>
      <c r="C576" s="296"/>
      <c r="D576" s="296"/>
      <c r="E576" s="296"/>
      <c r="F576" s="296"/>
      <c r="G576" s="296"/>
      <c r="H576" s="297"/>
      <c r="I576" s="298">
        <v>353677.54</v>
      </c>
      <c r="J576" s="298"/>
      <c r="K576" s="16"/>
      <c r="L576" s="5"/>
      <c r="M576" s="5"/>
    </row>
    <row r="577" spans="1:13" ht="18.75">
      <c r="A577" s="290"/>
      <c r="B577" s="255" t="s">
        <v>587</v>
      </c>
      <c r="C577" s="255"/>
      <c r="D577" s="255"/>
      <c r="E577" s="255"/>
      <c r="F577" s="255"/>
      <c r="G577" s="255"/>
      <c r="H577" s="255"/>
      <c r="I577" s="294">
        <v>433934.38</v>
      </c>
      <c r="J577" s="294"/>
      <c r="K577" s="16"/>
      <c r="L577" s="5"/>
      <c r="M577" s="5"/>
    </row>
    <row r="578" spans="1:13" ht="18.75">
      <c r="A578" s="290"/>
      <c r="B578" s="232" t="s">
        <v>588</v>
      </c>
      <c r="C578" s="233"/>
      <c r="D578" s="233"/>
      <c r="E578" s="233"/>
      <c r="F578" s="233"/>
      <c r="G578" s="233"/>
      <c r="H578" s="234"/>
      <c r="I578" s="75">
        <v>598240.32</v>
      </c>
      <c r="J578" s="75"/>
      <c r="K578" s="16"/>
      <c r="L578" s="5"/>
      <c r="M578" s="5"/>
    </row>
    <row r="579" spans="1:13" ht="18.75">
      <c r="A579" s="290"/>
      <c r="B579" s="255" t="s">
        <v>589</v>
      </c>
      <c r="C579" s="255"/>
      <c r="D579" s="255"/>
      <c r="E579" s="255"/>
      <c r="F579" s="255"/>
      <c r="G579" s="255"/>
      <c r="H579" s="255"/>
      <c r="I579" s="75">
        <v>570153.94</v>
      </c>
      <c r="J579" s="75"/>
      <c r="K579" s="16"/>
      <c r="L579" s="5"/>
      <c r="M579" s="5"/>
    </row>
    <row r="580" spans="1:13" ht="18.75">
      <c r="A580" s="290"/>
      <c r="B580" s="232" t="s">
        <v>590</v>
      </c>
      <c r="C580" s="233"/>
      <c r="D580" s="233"/>
      <c r="E580" s="233"/>
      <c r="F580" s="233"/>
      <c r="G580" s="233"/>
      <c r="H580" s="234"/>
      <c r="I580" s="75">
        <v>599644.64</v>
      </c>
      <c r="J580" s="75"/>
      <c r="K580" s="16"/>
      <c r="L580" s="5"/>
      <c r="M580" s="5"/>
    </row>
    <row r="581" spans="1:13" ht="18.75" hidden="1">
      <c r="A581" s="290"/>
      <c r="B581" s="232"/>
      <c r="C581" s="233"/>
      <c r="D581" s="233"/>
      <c r="E581" s="233"/>
      <c r="F581" s="233"/>
      <c r="G581" s="233"/>
      <c r="H581" s="234"/>
      <c r="I581" s="75"/>
      <c r="J581" s="75"/>
      <c r="K581" s="16"/>
      <c r="L581" s="5"/>
      <c r="M581" s="5"/>
    </row>
    <row r="582" spans="1:13" ht="18.75">
      <c r="A582" s="290"/>
      <c r="B582" s="255" t="s">
        <v>591</v>
      </c>
      <c r="C582" s="255"/>
      <c r="D582" s="255"/>
      <c r="E582" s="255"/>
      <c r="F582" s="255"/>
      <c r="G582" s="255"/>
      <c r="H582" s="255"/>
      <c r="I582" s="294">
        <v>249258.01</v>
      </c>
      <c r="J582" s="294"/>
      <c r="K582" s="16"/>
      <c r="L582" s="5"/>
      <c r="M582" s="5"/>
    </row>
    <row r="583" spans="1:13" ht="18.75" hidden="1">
      <c r="A583" s="290"/>
      <c r="B583" s="255"/>
      <c r="C583" s="255"/>
      <c r="D583" s="255"/>
      <c r="E583" s="255"/>
      <c r="F583" s="255"/>
      <c r="G583" s="255"/>
      <c r="H583" s="255"/>
      <c r="I583" s="294"/>
      <c r="J583" s="294"/>
      <c r="K583" s="16"/>
      <c r="L583" s="5"/>
      <c r="M583" s="5"/>
    </row>
    <row r="584" spans="1:13" ht="19.5" customHeight="1">
      <c r="A584" s="290"/>
      <c r="B584" s="232" t="s">
        <v>592</v>
      </c>
      <c r="C584" s="233"/>
      <c r="D584" s="233"/>
      <c r="E584" s="233"/>
      <c r="F584" s="233"/>
      <c r="G584" s="233"/>
      <c r="H584" s="234"/>
      <c r="I584" s="294">
        <v>964767.84</v>
      </c>
      <c r="J584" s="294"/>
      <c r="K584" s="16"/>
      <c r="L584" s="5"/>
      <c r="M584" s="5"/>
    </row>
    <row r="585" spans="1:13" ht="18.75">
      <c r="A585" s="291"/>
      <c r="B585" s="286" t="s">
        <v>190</v>
      </c>
      <c r="C585" s="286"/>
      <c r="D585" s="286"/>
      <c r="E585" s="286"/>
      <c r="F585" s="286"/>
      <c r="G585" s="286"/>
      <c r="H585" s="286"/>
      <c r="I585" s="299">
        <f>SUM(I572:J584)</f>
        <v>6027823.2299999995</v>
      </c>
      <c r="J585" s="299"/>
      <c r="K585" s="16">
        <f>I585</f>
        <v>6027823.2299999995</v>
      </c>
      <c r="L585" s="5"/>
      <c r="M585" s="5"/>
    </row>
    <row r="586" spans="1:13" ht="18.75">
      <c r="A586" s="29">
        <v>2272</v>
      </c>
      <c r="B586" s="254" t="s">
        <v>5</v>
      </c>
      <c r="C586" s="254"/>
      <c r="D586" s="254"/>
      <c r="E586" s="254"/>
      <c r="F586" s="254"/>
      <c r="G586" s="254"/>
      <c r="H586" s="254"/>
      <c r="I586" s="299">
        <f>I587+I588</f>
        <v>219221.4</v>
      </c>
      <c r="J586" s="299"/>
      <c r="K586" s="103" t="s">
        <v>606</v>
      </c>
      <c r="L586" s="5"/>
      <c r="M586" s="5"/>
    </row>
    <row r="587" spans="1:13" ht="18.75">
      <c r="A587" s="26"/>
      <c r="B587" s="232" t="s">
        <v>635</v>
      </c>
      <c r="C587" s="233"/>
      <c r="D587" s="233"/>
      <c r="E587" s="233"/>
      <c r="F587" s="233"/>
      <c r="G587" s="233"/>
      <c r="H587" s="234"/>
      <c r="I587" s="294">
        <v>164480</v>
      </c>
      <c r="J587" s="294"/>
      <c r="K587" s="16"/>
      <c r="L587" s="5"/>
      <c r="M587" s="5"/>
    </row>
    <row r="588" spans="1:15" ht="18.75">
      <c r="A588" s="26"/>
      <c r="B588" s="232" t="s">
        <v>594</v>
      </c>
      <c r="C588" s="233"/>
      <c r="D588" s="233"/>
      <c r="E588" s="233"/>
      <c r="F588" s="233"/>
      <c r="G588" s="233"/>
      <c r="H588" s="234"/>
      <c r="I588" s="75">
        <v>54741.4</v>
      </c>
      <c r="J588" s="75"/>
      <c r="K588" s="16"/>
      <c r="L588" s="5"/>
      <c r="M588" s="5"/>
      <c r="O588">
        <v>6</v>
      </c>
    </row>
    <row r="589" spans="1:13" ht="18.75">
      <c r="A589" s="29"/>
      <c r="B589" s="286" t="s">
        <v>190</v>
      </c>
      <c r="C589" s="286"/>
      <c r="D589" s="286"/>
      <c r="E589" s="286"/>
      <c r="F589" s="286"/>
      <c r="G589" s="286"/>
      <c r="H589" s="286"/>
      <c r="I589" s="299">
        <f>SUM(I587:J588)</f>
        <v>219221.4</v>
      </c>
      <c r="J589" s="299"/>
      <c r="K589" s="31"/>
      <c r="L589" s="5"/>
      <c r="M589" s="31"/>
    </row>
    <row r="590" spans="1:13" ht="18.75" customHeight="1">
      <c r="A590" s="29">
        <v>2273</v>
      </c>
      <c r="B590" s="254" t="s">
        <v>6</v>
      </c>
      <c r="C590" s="254"/>
      <c r="D590" s="254"/>
      <c r="E590" s="254"/>
      <c r="F590" s="254"/>
      <c r="G590" s="254"/>
      <c r="H590" s="254"/>
      <c r="I590" s="299"/>
      <c r="J590" s="299"/>
      <c r="K590" s="16"/>
      <c r="L590" s="5"/>
      <c r="M590" s="5"/>
    </row>
    <row r="591" spans="1:13" ht="37.5" customHeight="1">
      <c r="A591" s="26"/>
      <c r="B591" s="255" t="s">
        <v>636</v>
      </c>
      <c r="C591" s="255"/>
      <c r="D591" s="255"/>
      <c r="E591" s="255"/>
      <c r="F591" s="255"/>
      <c r="G591" s="255"/>
      <c r="H591" s="255"/>
      <c r="I591" s="299">
        <v>1962905.86</v>
      </c>
      <c r="J591" s="299"/>
      <c r="K591" s="16">
        <f>I591</f>
        <v>1962905.86</v>
      </c>
      <c r="L591" s="5"/>
      <c r="M591" s="5"/>
    </row>
    <row r="592" spans="1:13" ht="0.75" customHeight="1">
      <c r="A592" s="26"/>
      <c r="B592" s="302"/>
      <c r="C592" s="303"/>
      <c r="D592" s="303"/>
      <c r="E592" s="303"/>
      <c r="F592" s="303"/>
      <c r="G592" s="303"/>
      <c r="H592" s="304"/>
      <c r="I592" s="94"/>
      <c r="J592" s="94"/>
      <c r="K592" s="16"/>
      <c r="L592" s="5"/>
      <c r="M592" s="5"/>
    </row>
    <row r="593" spans="1:13" ht="18.75" customHeight="1">
      <c r="A593" s="29">
        <v>2274</v>
      </c>
      <c r="B593" s="254" t="s">
        <v>7</v>
      </c>
      <c r="C593" s="254"/>
      <c r="D593" s="254"/>
      <c r="E593" s="254"/>
      <c r="F593" s="254"/>
      <c r="G593" s="254"/>
      <c r="H593" s="254"/>
      <c r="I593" s="67"/>
      <c r="J593" s="33"/>
      <c r="K593" s="16"/>
      <c r="L593" s="5"/>
      <c r="M593" s="5"/>
    </row>
    <row r="594" spans="1:13" ht="18.75">
      <c r="A594" s="29"/>
      <c r="B594" s="255" t="s">
        <v>637</v>
      </c>
      <c r="C594" s="255"/>
      <c r="D594" s="255"/>
      <c r="E594" s="255"/>
      <c r="F594" s="255"/>
      <c r="G594" s="255"/>
      <c r="H594" s="255"/>
      <c r="I594" s="310">
        <v>7507086</v>
      </c>
      <c r="J594" s="310"/>
      <c r="K594" s="31">
        <f>I594</f>
        <v>7507086</v>
      </c>
      <c r="L594" s="5"/>
      <c r="M594" s="32"/>
    </row>
    <row r="595" spans="1:13" ht="18.75">
      <c r="A595" s="311">
        <v>2275</v>
      </c>
      <c r="B595" s="254" t="s">
        <v>8</v>
      </c>
      <c r="C595" s="254"/>
      <c r="D595" s="254"/>
      <c r="E595" s="254"/>
      <c r="F595" s="254"/>
      <c r="G595" s="254"/>
      <c r="H595" s="254"/>
      <c r="I595" s="299">
        <f>I596+I597+I598+I599</f>
        <v>1459691</v>
      </c>
      <c r="J595" s="299"/>
      <c r="K595" s="16">
        <f>I595</f>
        <v>1459691</v>
      </c>
      <c r="L595" s="5"/>
      <c r="M595" s="5"/>
    </row>
    <row r="596" spans="1:13" ht="18.75">
      <c r="A596" s="312"/>
      <c r="B596" s="255" t="s">
        <v>638</v>
      </c>
      <c r="C596" s="255"/>
      <c r="D596" s="255"/>
      <c r="E596" s="255"/>
      <c r="F596" s="255"/>
      <c r="G596" s="255"/>
      <c r="H596" s="255"/>
      <c r="I596" s="299">
        <v>1388660</v>
      </c>
      <c r="J596" s="299"/>
      <c r="K596" s="31"/>
      <c r="L596" s="5"/>
      <c r="M596" s="32"/>
    </row>
    <row r="597" spans="1:13" ht="18.75">
      <c r="A597" s="312"/>
      <c r="B597" s="255" t="s">
        <v>639</v>
      </c>
      <c r="C597" s="255"/>
      <c r="D597" s="255"/>
      <c r="E597" s="255"/>
      <c r="F597" s="255"/>
      <c r="G597" s="255"/>
      <c r="H597" s="255"/>
      <c r="I597" s="300">
        <v>31392</v>
      </c>
      <c r="J597" s="300"/>
      <c r="K597" s="16"/>
      <c r="L597" s="5"/>
      <c r="M597" s="5"/>
    </row>
    <row r="598" spans="1:13" ht="21" customHeight="1">
      <c r="A598" s="312"/>
      <c r="B598" s="179" t="s">
        <v>599</v>
      </c>
      <c r="C598" s="301"/>
      <c r="D598" s="301"/>
      <c r="E598" s="301"/>
      <c r="F598" s="301"/>
      <c r="G598" s="301"/>
      <c r="H598" s="180"/>
      <c r="I598" s="56">
        <v>14892</v>
      </c>
      <c r="J598" s="59"/>
      <c r="K598" s="21"/>
      <c r="L598" s="5"/>
      <c r="M598" s="5"/>
    </row>
    <row r="599" spans="1:13" ht="21" customHeight="1">
      <c r="A599" s="313"/>
      <c r="B599" s="179" t="s">
        <v>600</v>
      </c>
      <c r="C599" s="301"/>
      <c r="D599" s="301"/>
      <c r="E599" s="301"/>
      <c r="F599" s="301"/>
      <c r="G599" s="301"/>
      <c r="H599" s="180"/>
      <c r="I599" s="56">
        <v>24747</v>
      </c>
      <c r="J599" s="59"/>
      <c r="K599" s="21"/>
      <c r="L599" s="5"/>
      <c r="M599" s="5"/>
    </row>
    <row r="600" spans="1:13" ht="19.5" thickBot="1">
      <c r="A600" s="71">
        <v>2800</v>
      </c>
      <c r="B600" s="305" t="s">
        <v>69</v>
      </c>
      <c r="C600" s="305"/>
      <c r="D600" s="305"/>
      <c r="E600" s="305"/>
      <c r="F600" s="305"/>
      <c r="G600" s="305"/>
      <c r="H600" s="305"/>
      <c r="I600" s="299">
        <v>205000</v>
      </c>
      <c r="J600" s="299"/>
      <c r="K600" s="16">
        <f>I600</f>
        <v>205000</v>
      </c>
      <c r="L600" s="5"/>
      <c r="M600" s="5"/>
    </row>
    <row r="601" spans="1:13" ht="13.5" customHeight="1" hidden="1">
      <c r="A601" s="90"/>
      <c r="B601" s="306"/>
      <c r="C601" s="306"/>
      <c r="D601" s="306"/>
      <c r="E601" s="306"/>
      <c r="F601" s="306"/>
      <c r="G601" s="306"/>
      <c r="H601" s="306"/>
      <c r="I601" s="89"/>
      <c r="J601" s="27"/>
      <c r="K601" s="88"/>
      <c r="L601" s="5"/>
      <c r="M601" s="30"/>
    </row>
    <row r="602" spans="1:15" ht="18" customHeight="1" thickBot="1">
      <c r="A602" s="307" t="s">
        <v>649</v>
      </c>
      <c r="B602" s="308"/>
      <c r="C602" s="308"/>
      <c r="D602" s="308"/>
      <c r="E602" s="308"/>
      <c r="F602" s="308"/>
      <c r="G602" s="308"/>
      <c r="H602" s="308"/>
      <c r="I602" s="309"/>
      <c r="J602" s="85"/>
      <c r="K602" s="86">
        <f>I600+I570+I569+I568+K38+K36+K10+K464</f>
        <v>109157986.73</v>
      </c>
      <c r="O602" s="92"/>
    </row>
    <row r="603" spans="1:11" ht="30" customHeight="1">
      <c r="A603" s="68" t="s">
        <v>163</v>
      </c>
      <c r="I603" s="68"/>
      <c r="J603" s="68"/>
      <c r="K603" s="68"/>
    </row>
  </sheetData>
  <sheetProtection/>
  <mergeCells count="1394">
    <mergeCell ref="I2:K2"/>
    <mergeCell ref="I3:K3"/>
    <mergeCell ref="I4:K4"/>
    <mergeCell ref="A5:K5"/>
    <mergeCell ref="A6:K6"/>
    <mergeCell ref="A7:K7"/>
    <mergeCell ref="A8:K8"/>
    <mergeCell ref="B9:J9"/>
    <mergeCell ref="A10:A34"/>
    <mergeCell ref="B10:I10"/>
    <mergeCell ref="K10:K35"/>
    <mergeCell ref="B11:H11"/>
    <mergeCell ref="B12:H12"/>
    <mergeCell ref="B13:H13"/>
    <mergeCell ref="B14:H14"/>
    <mergeCell ref="B15:H15"/>
    <mergeCell ref="B16:H16"/>
    <mergeCell ref="B17:H17"/>
    <mergeCell ref="B18:J18"/>
    <mergeCell ref="B19:J19"/>
    <mergeCell ref="B20:J20"/>
    <mergeCell ref="B21:J21"/>
    <mergeCell ref="B22:J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I34"/>
    <mergeCell ref="B35:I35"/>
    <mergeCell ref="A36:A37"/>
    <mergeCell ref="B36:J36"/>
    <mergeCell ref="K36:K37"/>
    <mergeCell ref="M36:M37"/>
    <mergeCell ref="B37:I37"/>
    <mergeCell ref="B38:J38"/>
    <mergeCell ref="A39:A463"/>
    <mergeCell ref="B39:J39"/>
    <mergeCell ref="B40:C40"/>
    <mergeCell ref="D40:E40"/>
    <mergeCell ref="H40:J40"/>
    <mergeCell ref="B41:C41"/>
    <mergeCell ref="D41:E41"/>
    <mergeCell ref="H41:J41"/>
    <mergeCell ref="B42:C42"/>
    <mergeCell ref="D42:E42"/>
    <mergeCell ref="H42:J42"/>
    <mergeCell ref="B43:C43"/>
    <mergeCell ref="D43:E43"/>
    <mergeCell ref="H43:J43"/>
    <mergeCell ref="B44:C44"/>
    <mergeCell ref="D44:E44"/>
    <mergeCell ref="H44:J44"/>
    <mergeCell ref="B45:C45"/>
    <mergeCell ref="D45:E45"/>
    <mergeCell ref="H45:J45"/>
    <mergeCell ref="B46:C46"/>
    <mergeCell ref="D46:E46"/>
    <mergeCell ref="H46:J46"/>
    <mergeCell ref="B47:C47"/>
    <mergeCell ref="D47:E47"/>
    <mergeCell ref="H47:J47"/>
    <mergeCell ref="B48:C48"/>
    <mergeCell ref="D48:E48"/>
    <mergeCell ref="H48:J48"/>
    <mergeCell ref="B49:C49"/>
    <mergeCell ref="D49:E49"/>
    <mergeCell ref="H49:J49"/>
    <mergeCell ref="B50:C50"/>
    <mergeCell ref="D50:E50"/>
    <mergeCell ref="H50:J50"/>
    <mergeCell ref="B51:C51"/>
    <mergeCell ref="D51:E51"/>
    <mergeCell ref="H51:J51"/>
    <mergeCell ref="B52:C52"/>
    <mergeCell ref="D52:E52"/>
    <mergeCell ref="H52:J52"/>
    <mergeCell ref="B53:C53"/>
    <mergeCell ref="D53:E53"/>
    <mergeCell ref="H53:J53"/>
    <mergeCell ref="B54:C54"/>
    <mergeCell ref="D54:E54"/>
    <mergeCell ref="H54:J54"/>
    <mergeCell ref="B55:C55"/>
    <mergeCell ref="D55:E55"/>
    <mergeCell ref="H55:J55"/>
    <mergeCell ref="B56:C56"/>
    <mergeCell ref="D56:E56"/>
    <mergeCell ref="H56:J56"/>
    <mergeCell ref="B57:C57"/>
    <mergeCell ref="D57:E57"/>
    <mergeCell ref="H57:J57"/>
    <mergeCell ref="B58:C58"/>
    <mergeCell ref="D58:E58"/>
    <mergeCell ref="H58:I58"/>
    <mergeCell ref="B59:C59"/>
    <mergeCell ref="D59:E59"/>
    <mergeCell ref="H59:J59"/>
    <mergeCell ref="B60:C60"/>
    <mergeCell ref="D60:E60"/>
    <mergeCell ref="H60:J60"/>
    <mergeCell ref="B61:C61"/>
    <mergeCell ref="D61:E61"/>
    <mergeCell ref="H61:J61"/>
    <mergeCell ref="B62:C62"/>
    <mergeCell ref="D62:E62"/>
    <mergeCell ref="H62:J62"/>
    <mergeCell ref="B63:C63"/>
    <mergeCell ref="D63:E63"/>
    <mergeCell ref="H63:J63"/>
    <mergeCell ref="B64:C64"/>
    <mergeCell ref="D64:E64"/>
    <mergeCell ref="H64:J64"/>
    <mergeCell ref="B65:C65"/>
    <mergeCell ref="D65:E65"/>
    <mergeCell ref="H65:J65"/>
    <mergeCell ref="B66:C66"/>
    <mergeCell ref="D66:E66"/>
    <mergeCell ref="H66:J66"/>
    <mergeCell ref="B67:C67"/>
    <mergeCell ref="D67:E67"/>
    <mergeCell ref="H67:J67"/>
    <mergeCell ref="B68:C68"/>
    <mergeCell ref="D68:E68"/>
    <mergeCell ref="H68:J68"/>
    <mergeCell ref="B69:C69"/>
    <mergeCell ref="D69:E69"/>
    <mergeCell ref="H69:J69"/>
    <mergeCell ref="B70:C70"/>
    <mergeCell ref="D70:E70"/>
    <mergeCell ref="H70:J70"/>
    <mergeCell ref="B71:C71"/>
    <mergeCell ref="D71:E71"/>
    <mergeCell ref="H71:J71"/>
    <mergeCell ref="B72:C72"/>
    <mergeCell ref="D72:E72"/>
    <mergeCell ref="H72:J72"/>
    <mergeCell ref="D73:E73"/>
    <mergeCell ref="H73:J73"/>
    <mergeCell ref="B74:C74"/>
    <mergeCell ref="D74:E74"/>
    <mergeCell ref="H74:J74"/>
    <mergeCell ref="B75:C75"/>
    <mergeCell ref="D75:E75"/>
    <mergeCell ref="H75:J75"/>
    <mergeCell ref="B76:C76"/>
    <mergeCell ref="D76:E76"/>
    <mergeCell ref="H76:J76"/>
    <mergeCell ref="B77:C77"/>
    <mergeCell ref="D77:E77"/>
    <mergeCell ref="H77:J77"/>
    <mergeCell ref="B78:C78"/>
    <mergeCell ref="D78:E78"/>
    <mergeCell ref="H78:J78"/>
    <mergeCell ref="B79:C79"/>
    <mergeCell ref="D79:E79"/>
    <mergeCell ref="H79:J79"/>
    <mergeCell ref="B80:C80"/>
    <mergeCell ref="D80:E80"/>
    <mergeCell ref="H80:J80"/>
    <mergeCell ref="B81:C81"/>
    <mergeCell ref="D81:E81"/>
    <mergeCell ref="H81:J81"/>
    <mergeCell ref="B82:C82"/>
    <mergeCell ref="D82:E82"/>
    <mergeCell ref="H82:J82"/>
    <mergeCell ref="B83:C83"/>
    <mergeCell ref="D83:E83"/>
    <mergeCell ref="H83:J83"/>
    <mergeCell ref="B84:C84"/>
    <mergeCell ref="D84:E84"/>
    <mergeCell ref="H84:I84"/>
    <mergeCell ref="B85:C85"/>
    <mergeCell ref="D85:E85"/>
    <mergeCell ref="H85:I85"/>
    <mergeCell ref="B86:C86"/>
    <mergeCell ref="D86:E86"/>
    <mergeCell ref="H86:J86"/>
    <mergeCell ref="B87:J87"/>
    <mergeCell ref="B88:C88"/>
    <mergeCell ref="D88:E88"/>
    <mergeCell ref="H88:J88"/>
    <mergeCell ref="B89:C89"/>
    <mergeCell ref="D89:E89"/>
    <mergeCell ref="H89:J89"/>
    <mergeCell ref="B90:C90"/>
    <mergeCell ref="D90:E90"/>
    <mergeCell ref="H90:J90"/>
    <mergeCell ref="B91:C91"/>
    <mergeCell ref="D91:E91"/>
    <mergeCell ref="H91:J91"/>
    <mergeCell ref="B92:C92"/>
    <mergeCell ref="D92:E92"/>
    <mergeCell ref="H92:J92"/>
    <mergeCell ref="B93:C93"/>
    <mergeCell ref="D93:E93"/>
    <mergeCell ref="H93:I93"/>
    <mergeCell ref="B94:C94"/>
    <mergeCell ref="D94:E94"/>
    <mergeCell ref="H94:I94"/>
    <mergeCell ref="B95:C95"/>
    <mergeCell ref="D95:E95"/>
    <mergeCell ref="H95:J95"/>
    <mergeCell ref="B96:C96"/>
    <mergeCell ref="D96:E96"/>
    <mergeCell ref="H96:J96"/>
    <mergeCell ref="B97:C97"/>
    <mergeCell ref="D97:E97"/>
    <mergeCell ref="H97:J97"/>
    <mergeCell ref="B98:C98"/>
    <mergeCell ref="D98:E98"/>
    <mergeCell ref="H98:J98"/>
    <mergeCell ref="B99:C99"/>
    <mergeCell ref="D99:E99"/>
    <mergeCell ref="H99:I99"/>
    <mergeCell ref="B100:C100"/>
    <mergeCell ref="D100:E100"/>
    <mergeCell ref="H100:I100"/>
    <mergeCell ref="B101:C101"/>
    <mergeCell ref="D101:E101"/>
    <mergeCell ref="H101:J101"/>
    <mergeCell ref="B102:C102"/>
    <mergeCell ref="D102:E102"/>
    <mergeCell ref="H102:I102"/>
    <mergeCell ref="B103:C103"/>
    <mergeCell ref="D103:E103"/>
    <mergeCell ref="H103:J103"/>
    <mergeCell ref="B104:C104"/>
    <mergeCell ref="D104:E104"/>
    <mergeCell ref="H104:J104"/>
    <mergeCell ref="B105:C105"/>
    <mergeCell ref="D105:E105"/>
    <mergeCell ref="H105:J105"/>
    <mergeCell ref="B106:C106"/>
    <mergeCell ref="D106:E106"/>
    <mergeCell ref="H106:J106"/>
    <mergeCell ref="B107:C107"/>
    <mergeCell ref="D107:E107"/>
    <mergeCell ref="H107:J107"/>
    <mergeCell ref="B108:C108"/>
    <mergeCell ref="D108:E108"/>
    <mergeCell ref="H108:J108"/>
    <mergeCell ref="B109:C109"/>
    <mergeCell ref="D109:E109"/>
    <mergeCell ref="H109:J109"/>
    <mergeCell ref="B110:C110"/>
    <mergeCell ref="D110:E110"/>
    <mergeCell ref="H110:J110"/>
    <mergeCell ref="B111:C111"/>
    <mergeCell ref="D111:E111"/>
    <mergeCell ref="H111:J111"/>
    <mergeCell ref="B112:C112"/>
    <mergeCell ref="D112:E112"/>
    <mergeCell ref="H112:J112"/>
    <mergeCell ref="B113:C113"/>
    <mergeCell ref="D113:E113"/>
    <mergeCell ref="H113:J113"/>
    <mergeCell ref="B114:C114"/>
    <mergeCell ref="D114:E114"/>
    <mergeCell ref="H114:J114"/>
    <mergeCell ref="B115:C115"/>
    <mergeCell ref="D115:E115"/>
    <mergeCell ref="H115:J115"/>
    <mergeCell ref="B116:C116"/>
    <mergeCell ref="D116:E116"/>
    <mergeCell ref="H116:J116"/>
    <mergeCell ref="B117:C117"/>
    <mergeCell ref="D117:E117"/>
    <mergeCell ref="H117:J117"/>
    <mergeCell ref="B118:C118"/>
    <mergeCell ref="D118:E118"/>
    <mergeCell ref="H118:J118"/>
    <mergeCell ref="B119:C119"/>
    <mergeCell ref="D119:E119"/>
    <mergeCell ref="H119:J119"/>
    <mergeCell ref="B120:C120"/>
    <mergeCell ref="D120:E120"/>
    <mergeCell ref="H120:J120"/>
    <mergeCell ref="B121:C121"/>
    <mergeCell ref="D121:E121"/>
    <mergeCell ref="H121:J121"/>
    <mergeCell ref="B122:C122"/>
    <mergeCell ref="D122:E122"/>
    <mergeCell ref="H122:J122"/>
    <mergeCell ref="B123:C123"/>
    <mergeCell ref="D123:E123"/>
    <mergeCell ref="H123:J123"/>
    <mergeCell ref="B124:C124"/>
    <mergeCell ref="D124:E124"/>
    <mergeCell ref="H124:J124"/>
    <mergeCell ref="B125:C125"/>
    <mergeCell ref="D125:E125"/>
    <mergeCell ref="H125:J125"/>
    <mergeCell ref="B126:C126"/>
    <mergeCell ref="D126:E126"/>
    <mergeCell ref="H126:I126"/>
    <mergeCell ref="B127:C127"/>
    <mergeCell ref="D127:E127"/>
    <mergeCell ref="H127:I127"/>
    <mergeCell ref="B128:C128"/>
    <mergeCell ref="D128:E128"/>
    <mergeCell ref="H128:J128"/>
    <mergeCell ref="B129:C129"/>
    <mergeCell ref="D129:E129"/>
    <mergeCell ref="H129:J129"/>
    <mergeCell ref="B130:C130"/>
    <mergeCell ref="D130:E130"/>
    <mergeCell ref="H130:J130"/>
    <mergeCell ref="B131:C131"/>
    <mergeCell ref="D131:E131"/>
    <mergeCell ref="H131:I131"/>
    <mergeCell ref="B132:C132"/>
    <mergeCell ref="D132:E132"/>
    <mergeCell ref="H132:J132"/>
    <mergeCell ref="B133:C133"/>
    <mergeCell ref="D133:E133"/>
    <mergeCell ref="H133:I133"/>
    <mergeCell ref="B134:C134"/>
    <mergeCell ref="D134:E134"/>
    <mergeCell ref="H134:I134"/>
    <mergeCell ref="B135:C135"/>
    <mergeCell ref="D135:E135"/>
    <mergeCell ref="H135:I135"/>
    <mergeCell ref="B136:C136"/>
    <mergeCell ref="D136:E136"/>
    <mergeCell ref="H136:I136"/>
    <mergeCell ref="B137:C137"/>
    <mergeCell ref="D137:E137"/>
    <mergeCell ref="H137:I137"/>
    <mergeCell ref="B138:C138"/>
    <mergeCell ref="D138:E138"/>
    <mergeCell ref="H138:J138"/>
    <mergeCell ref="B139:C139"/>
    <mergeCell ref="D139:E139"/>
    <mergeCell ref="H139:J139"/>
    <mergeCell ref="B140:J140"/>
    <mergeCell ref="B141:C141"/>
    <mergeCell ref="D141:E141"/>
    <mergeCell ref="H141:J141"/>
    <mergeCell ref="B142:C142"/>
    <mergeCell ref="D142:E142"/>
    <mergeCell ref="H142:J142"/>
    <mergeCell ref="B143:C143"/>
    <mergeCell ref="D143:E143"/>
    <mergeCell ref="H143:J143"/>
    <mergeCell ref="B144:C144"/>
    <mergeCell ref="D144:E144"/>
    <mergeCell ref="H144:I144"/>
    <mergeCell ref="B145:C145"/>
    <mergeCell ref="D145:E145"/>
    <mergeCell ref="H145:I145"/>
    <mergeCell ref="B146:C146"/>
    <mergeCell ref="D146:E146"/>
    <mergeCell ref="H146:J146"/>
    <mergeCell ref="B147:C147"/>
    <mergeCell ref="D147:E147"/>
    <mergeCell ref="H147:I147"/>
    <mergeCell ref="B148:C148"/>
    <mergeCell ref="D148:E148"/>
    <mergeCell ref="H148:I148"/>
    <mergeCell ref="B149:C149"/>
    <mergeCell ref="D149:E149"/>
    <mergeCell ref="H149:J149"/>
    <mergeCell ref="B150:C150"/>
    <mergeCell ref="D150:E150"/>
    <mergeCell ref="H150:J150"/>
    <mergeCell ref="B151:C151"/>
    <mergeCell ref="D151:E151"/>
    <mergeCell ref="H151:J151"/>
    <mergeCell ref="B152:C152"/>
    <mergeCell ref="D152:E152"/>
    <mergeCell ref="H152:J152"/>
    <mergeCell ref="B153:C153"/>
    <mergeCell ref="D153:E153"/>
    <mergeCell ref="H153:I153"/>
    <mergeCell ref="B154:C154"/>
    <mergeCell ref="D154:E154"/>
    <mergeCell ref="H154:I154"/>
    <mergeCell ref="B155:C155"/>
    <mergeCell ref="D155:E155"/>
    <mergeCell ref="H155:I155"/>
    <mergeCell ref="B156:C156"/>
    <mergeCell ref="D156:E156"/>
    <mergeCell ref="H156:I156"/>
    <mergeCell ref="B157:C157"/>
    <mergeCell ref="D157:E157"/>
    <mergeCell ref="H157:I157"/>
    <mergeCell ref="B158:C158"/>
    <mergeCell ref="D158:E158"/>
    <mergeCell ref="H158:I158"/>
    <mergeCell ref="B159:C159"/>
    <mergeCell ref="D159:E159"/>
    <mergeCell ref="H159:I159"/>
    <mergeCell ref="B160:C160"/>
    <mergeCell ref="D160:E160"/>
    <mergeCell ref="H160:I160"/>
    <mergeCell ref="B161:C161"/>
    <mergeCell ref="D161:E161"/>
    <mergeCell ref="H161:I161"/>
    <mergeCell ref="B162:C162"/>
    <mergeCell ref="D162:E162"/>
    <mergeCell ref="H162:I162"/>
    <mergeCell ref="B163:C163"/>
    <mergeCell ref="D163:E163"/>
    <mergeCell ref="H163:I163"/>
    <mergeCell ref="B164:C164"/>
    <mergeCell ref="D164:E164"/>
    <mergeCell ref="H164:J164"/>
    <mergeCell ref="B165:C165"/>
    <mergeCell ref="D165:E165"/>
    <mergeCell ref="H165:J165"/>
    <mergeCell ref="B166:C166"/>
    <mergeCell ref="D166:E166"/>
    <mergeCell ref="H166:J166"/>
    <mergeCell ref="B167:C167"/>
    <mergeCell ref="D167:E167"/>
    <mergeCell ref="H167:J167"/>
    <mergeCell ref="B168:C168"/>
    <mergeCell ref="D168:E168"/>
    <mergeCell ref="H168:J168"/>
    <mergeCell ref="B169:C169"/>
    <mergeCell ref="D169:E169"/>
    <mergeCell ref="H169:J169"/>
    <mergeCell ref="B170:C170"/>
    <mergeCell ref="D170:E170"/>
    <mergeCell ref="H170:J170"/>
    <mergeCell ref="B171:C171"/>
    <mergeCell ref="D171:E171"/>
    <mergeCell ref="H171:J171"/>
    <mergeCell ref="B172:C172"/>
    <mergeCell ref="D172:E172"/>
    <mergeCell ref="H172:J172"/>
    <mergeCell ref="B173:C173"/>
    <mergeCell ref="D173:E173"/>
    <mergeCell ref="H173:J173"/>
    <mergeCell ref="B174:C174"/>
    <mergeCell ref="D174:E174"/>
    <mergeCell ref="H174:J174"/>
    <mergeCell ref="B175:C175"/>
    <mergeCell ref="D175:E175"/>
    <mergeCell ref="H175:J175"/>
    <mergeCell ref="B176:C176"/>
    <mergeCell ref="D176:E176"/>
    <mergeCell ref="H176:J176"/>
    <mergeCell ref="B177:C177"/>
    <mergeCell ref="D177:E177"/>
    <mergeCell ref="H177:I177"/>
    <mergeCell ref="B178:J178"/>
    <mergeCell ref="B179:C179"/>
    <mergeCell ref="D179:E179"/>
    <mergeCell ref="H179:J179"/>
    <mergeCell ref="B180:C180"/>
    <mergeCell ref="D180:E180"/>
    <mergeCell ref="H180:J180"/>
    <mergeCell ref="B181:C181"/>
    <mergeCell ref="D181:E181"/>
    <mergeCell ref="H181:J181"/>
    <mergeCell ref="B182:C182"/>
    <mergeCell ref="D182:E182"/>
    <mergeCell ref="H182:J182"/>
    <mergeCell ref="B183:C183"/>
    <mergeCell ref="D183:E183"/>
    <mergeCell ref="H183:J183"/>
    <mergeCell ref="B184:C184"/>
    <mergeCell ref="D184:E184"/>
    <mergeCell ref="H184:J184"/>
    <mergeCell ref="B185:C185"/>
    <mergeCell ref="D185:E185"/>
    <mergeCell ref="H185:I185"/>
    <mergeCell ref="B186:C186"/>
    <mergeCell ref="D186:E186"/>
    <mergeCell ref="H186:J186"/>
    <mergeCell ref="B187:C187"/>
    <mergeCell ref="D187:E187"/>
    <mergeCell ref="H187:I187"/>
    <mergeCell ref="B188:C188"/>
    <mergeCell ref="D188:E188"/>
    <mergeCell ref="H188:I188"/>
    <mergeCell ref="B189:C189"/>
    <mergeCell ref="D189:E189"/>
    <mergeCell ref="H189:J189"/>
    <mergeCell ref="B190:C190"/>
    <mergeCell ref="D190:E190"/>
    <mergeCell ref="H190:I190"/>
    <mergeCell ref="B191:C191"/>
    <mergeCell ref="D191:E191"/>
    <mergeCell ref="H191:J191"/>
    <mergeCell ref="B192:C192"/>
    <mergeCell ref="D192:E192"/>
    <mergeCell ref="H192:J192"/>
    <mergeCell ref="B193:C193"/>
    <mergeCell ref="D193:E193"/>
    <mergeCell ref="H193:J193"/>
    <mergeCell ref="B194:C194"/>
    <mergeCell ref="D194:E194"/>
    <mergeCell ref="H194:J194"/>
    <mergeCell ref="B195:C195"/>
    <mergeCell ref="D195:E195"/>
    <mergeCell ref="H195:I195"/>
    <mergeCell ref="B196:C196"/>
    <mergeCell ref="D196:E196"/>
    <mergeCell ref="H196:J196"/>
    <mergeCell ref="B197:J197"/>
    <mergeCell ref="B198:C198"/>
    <mergeCell ref="D198:E198"/>
    <mergeCell ref="H198:J198"/>
    <mergeCell ref="B199:C199"/>
    <mergeCell ref="D199:E199"/>
    <mergeCell ref="H199:J199"/>
    <mergeCell ref="B200:C200"/>
    <mergeCell ref="D200:E200"/>
    <mergeCell ref="H200:J200"/>
    <mergeCell ref="B201:C201"/>
    <mergeCell ref="D201:E201"/>
    <mergeCell ref="H201:J201"/>
    <mergeCell ref="B202:C202"/>
    <mergeCell ref="D202:E202"/>
    <mergeCell ref="H202:J202"/>
    <mergeCell ref="B203:C203"/>
    <mergeCell ref="D203:E203"/>
    <mergeCell ref="H203:J203"/>
    <mergeCell ref="B204:C204"/>
    <mergeCell ref="D204:E204"/>
    <mergeCell ref="H204:J204"/>
    <mergeCell ref="B205:C205"/>
    <mergeCell ref="D205:E205"/>
    <mergeCell ref="H205:J205"/>
    <mergeCell ref="B206:C206"/>
    <mergeCell ref="D206:E206"/>
    <mergeCell ref="H206:J206"/>
    <mergeCell ref="B207:C207"/>
    <mergeCell ref="D207:E207"/>
    <mergeCell ref="H207:J207"/>
    <mergeCell ref="B208:C208"/>
    <mergeCell ref="D208:E208"/>
    <mergeCell ref="H208:J208"/>
    <mergeCell ref="B209:C209"/>
    <mergeCell ref="D209:E209"/>
    <mergeCell ref="H209:J209"/>
    <mergeCell ref="B210:C210"/>
    <mergeCell ref="D210:E210"/>
    <mergeCell ref="H210:J210"/>
    <mergeCell ref="B211:C211"/>
    <mergeCell ref="D211:E211"/>
    <mergeCell ref="H211:J211"/>
    <mergeCell ref="B212:C212"/>
    <mergeCell ref="D212:E212"/>
    <mergeCell ref="H212:J212"/>
    <mergeCell ref="B213:C213"/>
    <mergeCell ref="D213:E213"/>
    <mergeCell ref="H213:J213"/>
    <mergeCell ref="B214:C214"/>
    <mergeCell ref="D214:E214"/>
    <mergeCell ref="H214:J214"/>
    <mergeCell ref="B215:C215"/>
    <mergeCell ref="D215:E215"/>
    <mergeCell ref="H215:J215"/>
    <mergeCell ref="B216:C216"/>
    <mergeCell ref="D216:E216"/>
    <mergeCell ref="H216:J216"/>
    <mergeCell ref="B217:C217"/>
    <mergeCell ref="D217:E217"/>
    <mergeCell ref="H217:I217"/>
    <mergeCell ref="B218:C218"/>
    <mergeCell ref="D218:E218"/>
    <mergeCell ref="H218:J218"/>
    <mergeCell ref="B219:C219"/>
    <mergeCell ref="D219:E219"/>
    <mergeCell ref="H219:J219"/>
    <mergeCell ref="B220:C220"/>
    <mergeCell ref="D220:E220"/>
    <mergeCell ref="H220:J220"/>
    <mergeCell ref="B221:C221"/>
    <mergeCell ref="D221:E221"/>
    <mergeCell ref="H221:J221"/>
    <mergeCell ref="B222:C222"/>
    <mergeCell ref="D222:E222"/>
    <mergeCell ref="H222:J222"/>
    <mergeCell ref="B223:C223"/>
    <mergeCell ref="D223:E223"/>
    <mergeCell ref="H223:J223"/>
    <mergeCell ref="B224:C224"/>
    <mergeCell ref="D224:E224"/>
    <mergeCell ref="H224:J224"/>
    <mergeCell ref="B225:C225"/>
    <mergeCell ref="D225:E225"/>
    <mergeCell ref="H225:J225"/>
    <mergeCell ref="B226:C226"/>
    <mergeCell ref="D226:E226"/>
    <mergeCell ref="H226:J226"/>
    <mergeCell ref="B227:C227"/>
    <mergeCell ref="D227:E227"/>
    <mergeCell ref="H227:J227"/>
    <mergeCell ref="B228:C228"/>
    <mergeCell ref="D228:E228"/>
    <mergeCell ref="H228:J228"/>
    <mergeCell ref="B229:C229"/>
    <mergeCell ref="D229:E229"/>
    <mergeCell ref="H229:J229"/>
    <mergeCell ref="B230:C230"/>
    <mergeCell ref="D230:E230"/>
    <mergeCell ref="H230:J230"/>
    <mergeCell ref="B231:C231"/>
    <mergeCell ref="D231:E231"/>
    <mergeCell ref="H231:J231"/>
    <mergeCell ref="B232:C232"/>
    <mergeCell ref="D232:E232"/>
    <mergeCell ref="H232:J232"/>
    <mergeCell ref="B233:C233"/>
    <mergeCell ref="D233:E233"/>
    <mergeCell ref="H233:J233"/>
    <mergeCell ref="B234:C234"/>
    <mergeCell ref="D234:E234"/>
    <mergeCell ref="H234:J234"/>
    <mergeCell ref="B235:C235"/>
    <mergeCell ref="D235:E235"/>
    <mergeCell ref="H235:J235"/>
    <mergeCell ref="B236:C236"/>
    <mergeCell ref="D236:E236"/>
    <mergeCell ref="H236:J236"/>
    <mergeCell ref="B237:C237"/>
    <mergeCell ref="D237:E237"/>
    <mergeCell ref="H237:J237"/>
    <mergeCell ref="B238:C238"/>
    <mergeCell ref="D238:E238"/>
    <mergeCell ref="H238:J238"/>
    <mergeCell ref="B239:C239"/>
    <mergeCell ref="D239:E239"/>
    <mergeCell ref="H239:J239"/>
    <mergeCell ref="B240:C240"/>
    <mergeCell ref="D240:E240"/>
    <mergeCell ref="H240:J240"/>
    <mergeCell ref="B241:C241"/>
    <mergeCell ref="D241:E241"/>
    <mergeCell ref="H241:J241"/>
    <mergeCell ref="B242:C242"/>
    <mergeCell ref="D242:E242"/>
    <mergeCell ref="H242:J242"/>
    <mergeCell ref="B243:C243"/>
    <mergeCell ref="D243:E243"/>
    <mergeCell ref="H243:J243"/>
    <mergeCell ref="B244:C244"/>
    <mergeCell ref="D244:E244"/>
    <mergeCell ref="H244:J244"/>
    <mergeCell ref="B245:J245"/>
    <mergeCell ref="B246:C246"/>
    <mergeCell ref="D246:E246"/>
    <mergeCell ref="H246:J246"/>
    <mergeCell ref="B247:C247"/>
    <mergeCell ref="D247:E247"/>
    <mergeCell ref="H247:J247"/>
    <mergeCell ref="B248:C248"/>
    <mergeCell ref="D248:E248"/>
    <mergeCell ref="H248:J248"/>
    <mergeCell ref="B249:C249"/>
    <mergeCell ref="D249:E249"/>
    <mergeCell ref="H249:J249"/>
    <mergeCell ref="B250:C250"/>
    <mergeCell ref="D250:E250"/>
    <mergeCell ref="H250:J250"/>
    <mergeCell ref="B251:C251"/>
    <mergeCell ref="D251:E251"/>
    <mergeCell ref="H251:J251"/>
    <mergeCell ref="B252:C252"/>
    <mergeCell ref="D252:E252"/>
    <mergeCell ref="H252:J252"/>
    <mergeCell ref="B253:C253"/>
    <mergeCell ref="D253:E253"/>
    <mergeCell ref="H253:J253"/>
    <mergeCell ref="B254:C254"/>
    <mergeCell ref="D254:E254"/>
    <mergeCell ref="H254:J254"/>
    <mergeCell ref="B255:C255"/>
    <mergeCell ref="D255:E255"/>
    <mergeCell ref="H255:J255"/>
    <mergeCell ref="B256:C256"/>
    <mergeCell ref="D256:E256"/>
    <mergeCell ref="H256:J256"/>
    <mergeCell ref="B257:C257"/>
    <mergeCell ref="D257:E257"/>
    <mergeCell ref="H257:J257"/>
    <mergeCell ref="B258:C258"/>
    <mergeCell ref="D258:E258"/>
    <mergeCell ref="H258:J258"/>
    <mergeCell ref="B259:C259"/>
    <mergeCell ref="D259:E259"/>
    <mergeCell ref="H259:J259"/>
    <mergeCell ref="B260:C260"/>
    <mergeCell ref="D260:E260"/>
    <mergeCell ref="H260:J260"/>
    <mergeCell ref="B261:C261"/>
    <mergeCell ref="D261:E261"/>
    <mergeCell ref="H261:J261"/>
    <mergeCell ref="B262:C262"/>
    <mergeCell ref="D262:E262"/>
    <mergeCell ref="H262:J262"/>
    <mergeCell ref="B263:C263"/>
    <mergeCell ref="D263:E263"/>
    <mergeCell ref="H263:J263"/>
    <mergeCell ref="B264:C264"/>
    <mergeCell ref="D264:E264"/>
    <mergeCell ref="H264:J264"/>
    <mergeCell ref="B265:C265"/>
    <mergeCell ref="D265:E265"/>
    <mergeCell ref="H265:J265"/>
    <mergeCell ref="B266:C266"/>
    <mergeCell ref="D266:E266"/>
    <mergeCell ref="H266:J266"/>
    <mergeCell ref="B267:C267"/>
    <mergeCell ref="D267:E267"/>
    <mergeCell ref="H267:J267"/>
    <mergeCell ref="B268:C268"/>
    <mergeCell ref="D268:E268"/>
    <mergeCell ref="H268:J268"/>
    <mergeCell ref="B269:C269"/>
    <mergeCell ref="D269:E269"/>
    <mergeCell ref="H269:J269"/>
    <mergeCell ref="B270:C270"/>
    <mergeCell ref="D270:E270"/>
    <mergeCell ref="H270:J270"/>
    <mergeCell ref="B271:C271"/>
    <mergeCell ref="D271:E271"/>
    <mergeCell ref="H271:J271"/>
    <mergeCell ref="B272:C272"/>
    <mergeCell ref="D272:E272"/>
    <mergeCell ref="H272:J272"/>
    <mergeCell ref="B273:J273"/>
    <mergeCell ref="B274:C274"/>
    <mergeCell ref="D274:E274"/>
    <mergeCell ref="H274:J274"/>
    <mergeCell ref="B275:C275"/>
    <mergeCell ref="D275:E275"/>
    <mergeCell ref="H275:J275"/>
    <mergeCell ref="B276:C276"/>
    <mergeCell ref="D276:E276"/>
    <mergeCell ref="H276:J276"/>
    <mergeCell ref="B277:C277"/>
    <mergeCell ref="D277:E277"/>
    <mergeCell ref="H277:J277"/>
    <mergeCell ref="B278:C278"/>
    <mergeCell ref="D278:E278"/>
    <mergeCell ref="H278:I278"/>
    <mergeCell ref="B279:C279"/>
    <mergeCell ref="D279:E279"/>
    <mergeCell ref="H279:J279"/>
    <mergeCell ref="B280:C280"/>
    <mergeCell ref="D280:E280"/>
    <mergeCell ref="H280:J280"/>
    <mergeCell ref="B281:C281"/>
    <mergeCell ref="D281:E281"/>
    <mergeCell ref="H281:J281"/>
    <mergeCell ref="B282:C282"/>
    <mergeCell ref="D282:E282"/>
    <mergeCell ref="H282:J282"/>
    <mergeCell ref="B283:C283"/>
    <mergeCell ref="D283:E283"/>
    <mergeCell ref="H283:J283"/>
    <mergeCell ref="B284:C284"/>
    <mergeCell ref="D284:E284"/>
    <mergeCell ref="H284:I284"/>
    <mergeCell ref="B285:C285"/>
    <mergeCell ref="D285:E285"/>
    <mergeCell ref="H285:I285"/>
    <mergeCell ref="B286:C286"/>
    <mergeCell ref="D286:E286"/>
    <mergeCell ref="H286:J286"/>
    <mergeCell ref="B287:C287"/>
    <mergeCell ref="D287:E287"/>
    <mergeCell ref="H287:J287"/>
    <mergeCell ref="B288:C288"/>
    <mergeCell ref="D288:E288"/>
    <mergeCell ref="H288:J288"/>
    <mergeCell ref="B289:C289"/>
    <mergeCell ref="D289:E289"/>
    <mergeCell ref="H289:J289"/>
    <mergeCell ref="B290:C290"/>
    <mergeCell ref="D290:E290"/>
    <mergeCell ref="H290:J290"/>
    <mergeCell ref="B291:C291"/>
    <mergeCell ref="D291:E291"/>
    <mergeCell ref="H291:J291"/>
    <mergeCell ref="B292:J292"/>
    <mergeCell ref="B293:C293"/>
    <mergeCell ref="D293:E293"/>
    <mergeCell ref="H293:J293"/>
    <mergeCell ref="B294:C294"/>
    <mergeCell ref="D294:E294"/>
    <mergeCell ref="H294:J294"/>
    <mergeCell ref="B295:C295"/>
    <mergeCell ref="D295:E295"/>
    <mergeCell ref="H295:J295"/>
    <mergeCell ref="B296:C296"/>
    <mergeCell ref="D296:E296"/>
    <mergeCell ref="H296:J296"/>
    <mergeCell ref="B297:C297"/>
    <mergeCell ref="D297:E297"/>
    <mergeCell ref="H297:J297"/>
    <mergeCell ref="B298:C298"/>
    <mergeCell ref="D298:E298"/>
    <mergeCell ref="H298:I298"/>
    <mergeCell ref="B299:C299"/>
    <mergeCell ref="D299:E299"/>
    <mergeCell ref="H299:J299"/>
    <mergeCell ref="B300:C300"/>
    <mergeCell ref="D300:E300"/>
    <mergeCell ref="H300:J300"/>
    <mergeCell ref="B301:C301"/>
    <mergeCell ref="D301:E301"/>
    <mergeCell ref="H301:J301"/>
    <mergeCell ref="B302:C302"/>
    <mergeCell ref="D302:E302"/>
    <mergeCell ref="H302:J302"/>
    <mergeCell ref="B303:C303"/>
    <mergeCell ref="D303:E303"/>
    <mergeCell ref="H303:J303"/>
    <mergeCell ref="B304:C304"/>
    <mergeCell ref="D304:E304"/>
    <mergeCell ref="H304:J304"/>
    <mergeCell ref="B305:C305"/>
    <mergeCell ref="D305:E305"/>
    <mergeCell ref="H305:J305"/>
    <mergeCell ref="B306:C306"/>
    <mergeCell ref="D306:E306"/>
    <mergeCell ref="H306:J306"/>
    <mergeCell ref="B307:C307"/>
    <mergeCell ref="D307:E307"/>
    <mergeCell ref="H307:J307"/>
    <mergeCell ref="B308:C308"/>
    <mergeCell ref="D308:E308"/>
    <mergeCell ref="H308:I308"/>
    <mergeCell ref="B309:C309"/>
    <mergeCell ref="D309:E309"/>
    <mergeCell ref="H309:I309"/>
    <mergeCell ref="B310:C310"/>
    <mergeCell ref="D310:E310"/>
    <mergeCell ref="H310:J310"/>
    <mergeCell ref="B311:C311"/>
    <mergeCell ref="D311:E311"/>
    <mergeCell ref="H311:J311"/>
    <mergeCell ref="B312:C312"/>
    <mergeCell ref="D312:E312"/>
    <mergeCell ref="H312:J312"/>
    <mergeCell ref="B313:C313"/>
    <mergeCell ref="D313:E313"/>
    <mergeCell ref="H313:J313"/>
    <mergeCell ref="B314:C314"/>
    <mergeCell ref="D314:E314"/>
    <mergeCell ref="H314:J314"/>
    <mergeCell ref="B315:C315"/>
    <mergeCell ref="D315:E315"/>
    <mergeCell ref="H315:J315"/>
    <mergeCell ref="B316:C316"/>
    <mergeCell ref="D316:E316"/>
    <mergeCell ref="H316:J316"/>
    <mergeCell ref="B317:C317"/>
    <mergeCell ref="D317:E317"/>
    <mergeCell ref="H317:J317"/>
    <mergeCell ref="B318:C318"/>
    <mergeCell ref="D318:E318"/>
    <mergeCell ref="H318:J318"/>
    <mergeCell ref="B319:C319"/>
    <mergeCell ref="D319:E319"/>
    <mergeCell ref="H319:J319"/>
    <mergeCell ref="B320:C320"/>
    <mergeCell ref="D320:E320"/>
    <mergeCell ref="H320:J320"/>
    <mergeCell ref="B321:C321"/>
    <mergeCell ref="D321:E321"/>
    <mergeCell ref="H321:J321"/>
    <mergeCell ref="B322:J322"/>
    <mergeCell ref="B323:H323"/>
    <mergeCell ref="I323:J323"/>
    <mergeCell ref="B324:H324"/>
    <mergeCell ref="I324:J324"/>
    <mergeCell ref="B325:H325"/>
    <mergeCell ref="B326:H326"/>
    <mergeCell ref="I326:J326"/>
    <mergeCell ref="B327:H327"/>
    <mergeCell ref="I327:J327"/>
    <mergeCell ref="B328:J328"/>
    <mergeCell ref="B329:F329"/>
    <mergeCell ref="I329:J329"/>
    <mergeCell ref="B330:F330"/>
    <mergeCell ref="I330:J330"/>
    <mergeCell ref="B331:F331"/>
    <mergeCell ref="I331:J331"/>
    <mergeCell ref="B332:F332"/>
    <mergeCell ref="I332:J332"/>
    <mergeCell ref="B333:F333"/>
    <mergeCell ref="I333:J333"/>
    <mergeCell ref="B334:F334"/>
    <mergeCell ref="I334:J334"/>
    <mergeCell ref="B335:F335"/>
    <mergeCell ref="I335:J335"/>
    <mergeCell ref="B336:F336"/>
    <mergeCell ref="I336:J336"/>
    <mergeCell ref="B337:F337"/>
    <mergeCell ref="I337:J337"/>
    <mergeCell ref="B338:F338"/>
    <mergeCell ref="I338:J338"/>
    <mergeCell ref="B339:F339"/>
    <mergeCell ref="I339:J339"/>
    <mergeCell ref="B340:F340"/>
    <mergeCell ref="I340:J340"/>
    <mergeCell ref="B341:F341"/>
    <mergeCell ref="I341:J341"/>
    <mergeCell ref="B342:F342"/>
    <mergeCell ref="I342:J342"/>
    <mergeCell ref="B343:F343"/>
    <mergeCell ref="I343:J343"/>
    <mergeCell ref="B344:F344"/>
    <mergeCell ref="I344:J344"/>
    <mergeCell ref="B345:F345"/>
    <mergeCell ref="I345:J345"/>
    <mergeCell ref="B346:F346"/>
    <mergeCell ref="B347:H347"/>
    <mergeCell ref="I347:J347"/>
    <mergeCell ref="B348:J348"/>
    <mergeCell ref="B349:I349"/>
    <mergeCell ref="B350:I350"/>
    <mergeCell ref="B351:F351"/>
    <mergeCell ref="I351:J351"/>
    <mergeCell ref="B352:F352"/>
    <mergeCell ref="I352:J352"/>
    <mergeCell ref="B353:F353"/>
    <mergeCell ref="I353:J353"/>
    <mergeCell ref="B354:F354"/>
    <mergeCell ref="B355:F355"/>
    <mergeCell ref="I355:J355"/>
    <mergeCell ref="B356:H356"/>
    <mergeCell ref="I356:J356"/>
    <mergeCell ref="B357:I357"/>
    <mergeCell ref="B358:H358"/>
    <mergeCell ref="B359:H359"/>
    <mergeCell ref="B360:H360"/>
    <mergeCell ref="I360:J360"/>
    <mergeCell ref="B361:H362"/>
    <mergeCell ref="I361:J362"/>
    <mergeCell ref="B363:H363"/>
    <mergeCell ref="I363:J363"/>
    <mergeCell ref="B364:H364"/>
    <mergeCell ref="I364:J364"/>
    <mergeCell ref="B365:H365"/>
    <mergeCell ref="I365:J365"/>
    <mergeCell ref="B366:H366"/>
    <mergeCell ref="I366:J366"/>
    <mergeCell ref="B367:H367"/>
    <mergeCell ref="I367:J367"/>
    <mergeCell ref="B368:H368"/>
    <mergeCell ref="I368:J368"/>
    <mergeCell ref="B369:J369"/>
    <mergeCell ref="B370:C370"/>
    <mergeCell ref="D370:E370"/>
    <mergeCell ref="H370:J370"/>
    <mergeCell ref="B371:C371"/>
    <mergeCell ref="D371:E371"/>
    <mergeCell ref="H371:J371"/>
    <mergeCell ref="B372:C372"/>
    <mergeCell ref="D372:E372"/>
    <mergeCell ref="H372:J372"/>
    <mergeCell ref="B373:C373"/>
    <mergeCell ref="D373:E373"/>
    <mergeCell ref="H373:J373"/>
    <mergeCell ref="B374:C374"/>
    <mergeCell ref="D374:E374"/>
    <mergeCell ref="H374:J374"/>
    <mergeCell ref="B375:C375"/>
    <mergeCell ref="D375:E375"/>
    <mergeCell ref="H375:J375"/>
    <mergeCell ref="B376:C376"/>
    <mergeCell ref="D376:E376"/>
    <mergeCell ref="H376:J376"/>
    <mergeCell ref="B377:C377"/>
    <mergeCell ref="D377:E377"/>
    <mergeCell ref="H377:J377"/>
    <mergeCell ref="B378:C378"/>
    <mergeCell ref="D378:E378"/>
    <mergeCell ref="H378:J378"/>
    <mergeCell ref="B379:C379"/>
    <mergeCell ref="D379:E379"/>
    <mergeCell ref="H379:J379"/>
    <mergeCell ref="B380:C380"/>
    <mergeCell ref="D380:E380"/>
    <mergeCell ref="H380:J380"/>
    <mergeCell ref="B381:C381"/>
    <mergeCell ref="D381:E381"/>
    <mergeCell ref="H381:J381"/>
    <mergeCell ref="B382:C382"/>
    <mergeCell ref="D382:E382"/>
    <mergeCell ref="H382:J382"/>
    <mergeCell ref="B383:C383"/>
    <mergeCell ref="D383:E383"/>
    <mergeCell ref="H383:J383"/>
    <mergeCell ref="B384:C384"/>
    <mergeCell ref="D384:E384"/>
    <mergeCell ref="H384:J384"/>
    <mergeCell ref="B385:C385"/>
    <mergeCell ref="D385:E385"/>
    <mergeCell ref="H385:J385"/>
    <mergeCell ref="B386:C386"/>
    <mergeCell ref="D386:E386"/>
    <mergeCell ref="H386:J386"/>
    <mergeCell ref="B387:C387"/>
    <mergeCell ref="D387:E387"/>
    <mergeCell ref="H387:J387"/>
    <mergeCell ref="B388:C388"/>
    <mergeCell ref="D388:E388"/>
    <mergeCell ref="H388:J388"/>
    <mergeCell ref="B389:C389"/>
    <mergeCell ref="D389:E389"/>
    <mergeCell ref="H389:J389"/>
    <mergeCell ref="B390:C390"/>
    <mergeCell ref="D390:E390"/>
    <mergeCell ref="H390:J390"/>
    <mergeCell ref="B391:C391"/>
    <mergeCell ref="D391:E391"/>
    <mergeCell ref="H391:J391"/>
    <mergeCell ref="B392:C392"/>
    <mergeCell ref="D392:E392"/>
    <mergeCell ref="H392:J392"/>
    <mergeCell ref="B393:C393"/>
    <mergeCell ref="D393:E393"/>
    <mergeCell ref="H393:J393"/>
    <mergeCell ref="B394:C394"/>
    <mergeCell ref="D394:E394"/>
    <mergeCell ref="H394:J394"/>
    <mergeCell ref="B395:C395"/>
    <mergeCell ref="D395:E395"/>
    <mergeCell ref="H395:J395"/>
    <mergeCell ref="B396:C396"/>
    <mergeCell ref="D396:E396"/>
    <mergeCell ref="H396:J396"/>
    <mergeCell ref="B397:C397"/>
    <mergeCell ref="D397:E397"/>
    <mergeCell ref="H397:J397"/>
    <mergeCell ref="B398:C398"/>
    <mergeCell ref="D398:E398"/>
    <mergeCell ref="H398:I398"/>
    <mergeCell ref="B399:C399"/>
    <mergeCell ref="D399:E399"/>
    <mergeCell ref="H399:J399"/>
    <mergeCell ref="B400:C400"/>
    <mergeCell ref="D400:E400"/>
    <mergeCell ref="H400:J400"/>
    <mergeCell ref="B401:C401"/>
    <mergeCell ref="D401:E401"/>
    <mergeCell ref="H401:J401"/>
    <mergeCell ref="B402:C402"/>
    <mergeCell ref="D402:E402"/>
    <mergeCell ref="H402:J402"/>
    <mergeCell ref="B403:C403"/>
    <mergeCell ref="D403:E403"/>
    <mergeCell ref="H403:J403"/>
    <mergeCell ref="B404:C404"/>
    <mergeCell ref="D404:E404"/>
    <mergeCell ref="H404:J404"/>
    <mergeCell ref="B405:C405"/>
    <mergeCell ref="D405:E405"/>
    <mergeCell ref="H405:J405"/>
    <mergeCell ref="B406:C406"/>
    <mergeCell ref="D406:E406"/>
    <mergeCell ref="H406:J406"/>
    <mergeCell ref="B407:C407"/>
    <mergeCell ref="D407:E407"/>
    <mergeCell ref="H407:J407"/>
    <mergeCell ref="B408:C408"/>
    <mergeCell ref="D408:E408"/>
    <mergeCell ref="H408:J408"/>
    <mergeCell ref="B409:C409"/>
    <mergeCell ref="D409:E409"/>
    <mergeCell ref="H409:J409"/>
    <mergeCell ref="B410:C410"/>
    <mergeCell ref="D410:E410"/>
    <mergeCell ref="H410:J410"/>
    <mergeCell ref="B411:C411"/>
    <mergeCell ref="D411:E411"/>
    <mergeCell ref="H411:J411"/>
    <mergeCell ref="B412:C412"/>
    <mergeCell ref="D412:E412"/>
    <mergeCell ref="H412:J412"/>
    <mergeCell ref="B413:C413"/>
    <mergeCell ref="D413:E413"/>
    <mergeCell ref="H413:J413"/>
    <mergeCell ref="B414:C414"/>
    <mergeCell ref="D414:E414"/>
    <mergeCell ref="H414:J414"/>
    <mergeCell ref="B415:C415"/>
    <mergeCell ref="D415:E415"/>
    <mergeCell ref="H415:J415"/>
    <mergeCell ref="B416:C416"/>
    <mergeCell ref="D416:E416"/>
    <mergeCell ref="H416:J416"/>
    <mergeCell ref="B417:C417"/>
    <mergeCell ref="D417:E417"/>
    <mergeCell ref="H417:J417"/>
    <mergeCell ref="B418:C418"/>
    <mergeCell ref="D418:E418"/>
    <mergeCell ref="H418:J418"/>
    <mergeCell ref="B419:C419"/>
    <mergeCell ref="D419:E419"/>
    <mergeCell ref="H419:J419"/>
    <mergeCell ref="B420:C420"/>
    <mergeCell ref="D420:E420"/>
    <mergeCell ref="H420:J420"/>
    <mergeCell ref="B421:C421"/>
    <mergeCell ref="D421:E421"/>
    <mergeCell ref="H421:J421"/>
    <mergeCell ref="B422:C422"/>
    <mergeCell ref="D422:E422"/>
    <mergeCell ref="H422:J422"/>
    <mergeCell ref="B423:C423"/>
    <mergeCell ref="D423:E423"/>
    <mergeCell ref="H423:J423"/>
    <mergeCell ref="B424:G424"/>
    <mergeCell ref="H424:J424"/>
    <mergeCell ref="B425:H425"/>
    <mergeCell ref="I425:J425"/>
    <mergeCell ref="B426:H426"/>
    <mergeCell ref="I426:J426"/>
    <mergeCell ref="B427:H427"/>
    <mergeCell ref="I427:J427"/>
    <mergeCell ref="B428:H428"/>
    <mergeCell ref="I428:J428"/>
    <mergeCell ref="B429:H429"/>
    <mergeCell ref="I429:J429"/>
    <mergeCell ref="B430:H430"/>
    <mergeCell ref="I430:J430"/>
    <mergeCell ref="B431:H431"/>
    <mergeCell ref="I431:J431"/>
    <mergeCell ref="B432:H432"/>
    <mergeCell ref="I432:J432"/>
    <mergeCell ref="B433:H433"/>
    <mergeCell ref="I433:J433"/>
    <mergeCell ref="B434:H434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44:H444"/>
    <mergeCell ref="B445:H445"/>
    <mergeCell ref="B446:H446"/>
    <mergeCell ref="B447:H447"/>
    <mergeCell ref="B448:H448"/>
    <mergeCell ref="B449:H449"/>
    <mergeCell ref="B450:H450"/>
    <mergeCell ref="B451:H451"/>
    <mergeCell ref="B452:H452"/>
    <mergeCell ref="B453:H453"/>
    <mergeCell ref="B454:H454"/>
    <mergeCell ref="B455:H455"/>
    <mergeCell ref="I455:J455"/>
    <mergeCell ref="B456:H456"/>
    <mergeCell ref="B457:H457"/>
    <mergeCell ref="B458:H458"/>
    <mergeCell ref="B459:H459"/>
    <mergeCell ref="B460:H460"/>
    <mergeCell ref="B461:H461"/>
    <mergeCell ref="B462:H462"/>
    <mergeCell ref="B463:H463"/>
    <mergeCell ref="B464:J464"/>
    <mergeCell ref="A465:A469"/>
    <mergeCell ref="B465:H465"/>
    <mergeCell ref="I465:J465"/>
    <mergeCell ref="B466:H466"/>
    <mergeCell ref="I466:J466"/>
    <mergeCell ref="B467:H467"/>
    <mergeCell ref="I467:J467"/>
    <mergeCell ref="B468:H468"/>
    <mergeCell ref="I468:J468"/>
    <mergeCell ref="B469:H469"/>
    <mergeCell ref="I469:J469"/>
    <mergeCell ref="A470:A568"/>
    <mergeCell ref="B470:H470"/>
    <mergeCell ref="I470:J470"/>
    <mergeCell ref="B471:H471"/>
    <mergeCell ref="I471:J471"/>
    <mergeCell ref="B472:H472"/>
    <mergeCell ref="I472:J472"/>
    <mergeCell ref="B473:H473"/>
    <mergeCell ref="I473:J473"/>
    <mergeCell ref="B474:H474"/>
    <mergeCell ref="I474:J474"/>
    <mergeCell ref="B475:H475"/>
    <mergeCell ref="I475:J475"/>
    <mergeCell ref="B476:H476"/>
    <mergeCell ref="I476:J476"/>
    <mergeCell ref="B477:H477"/>
    <mergeCell ref="I477:J477"/>
    <mergeCell ref="B478:H478"/>
    <mergeCell ref="I478:J478"/>
    <mergeCell ref="B479:H479"/>
    <mergeCell ref="I479:J479"/>
    <mergeCell ref="B480:H480"/>
    <mergeCell ref="I480:J480"/>
    <mergeCell ref="B481:H481"/>
    <mergeCell ref="I481:J481"/>
    <mergeCell ref="B482:H482"/>
    <mergeCell ref="I482:J482"/>
    <mergeCell ref="B483:H483"/>
    <mergeCell ref="I483:J483"/>
    <mergeCell ref="B484:H484"/>
    <mergeCell ref="I484:J484"/>
    <mergeCell ref="B485:H485"/>
    <mergeCell ref="B486:H486"/>
    <mergeCell ref="I486:J486"/>
    <mergeCell ref="B487:H487"/>
    <mergeCell ref="B488:H488"/>
    <mergeCell ref="I488:J488"/>
    <mergeCell ref="B489:H489"/>
    <mergeCell ref="B490:H490"/>
    <mergeCell ref="B491:H491"/>
    <mergeCell ref="I491:J491"/>
    <mergeCell ref="B492:H492"/>
    <mergeCell ref="I492:J492"/>
    <mergeCell ref="B493:H493"/>
    <mergeCell ref="I493:J493"/>
    <mergeCell ref="B494:H494"/>
    <mergeCell ref="I494:J494"/>
    <mergeCell ref="B495:H495"/>
    <mergeCell ref="I495:J495"/>
    <mergeCell ref="B496:H496"/>
    <mergeCell ref="B497:H497"/>
    <mergeCell ref="I497:J497"/>
    <mergeCell ref="B498:H498"/>
    <mergeCell ref="B499:H499"/>
    <mergeCell ref="I499:J499"/>
    <mergeCell ref="B500:H500"/>
    <mergeCell ref="I500:J500"/>
    <mergeCell ref="B501:H501"/>
    <mergeCell ref="B502:H502"/>
    <mergeCell ref="I502:J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I510:J510"/>
    <mergeCell ref="B511:H511"/>
    <mergeCell ref="I511:J511"/>
    <mergeCell ref="B512:H512"/>
    <mergeCell ref="I512:J512"/>
    <mergeCell ref="B513:H513"/>
    <mergeCell ref="I513:J513"/>
    <mergeCell ref="B514:H514"/>
    <mergeCell ref="I514:J514"/>
    <mergeCell ref="B515:H515"/>
    <mergeCell ref="I515:J515"/>
    <mergeCell ref="B516:H516"/>
    <mergeCell ref="I516:J516"/>
    <mergeCell ref="B517:H517"/>
    <mergeCell ref="I517:J517"/>
    <mergeCell ref="B518:H518"/>
    <mergeCell ref="B519:H519"/>
    <mergeCell ref="I519:J520"/>
    <mergeCell ref="K519:K521"/>
    <mergeCell ref="B520:H520"/>
    <mergeCell ref="M520:M521"/>
    <mergeCell ref="B521:H521"/>
    <mergeCell ref="I521:J521"/>
    <mergeCell ref="B522:H522"/>
    <mergeCell ref="I522:J522"/>
    <mergeCell ref="B523:H523"/>
    <mergeCell ref="I523:J523"/>
    <mergeCell ref="B524:H524"/>
    <mergeCell ref="B525:H525"/>
    <mergeCell ref="I525:J525"/>
    <mergeCell ref="B526:H526"/>
    <mergeCell ref="I526:J526"/>
    <mergeCell ref="B527:H527"/>
    <mergeCell ref="I527:J527"/>
    <mergeCell ref="B528:H528"/>
    <mergeCell ref="I528:J528"/>
    <mergeCell ref="B529:H529"/>
    <mergeCell ref="I529:J529"/>
    <mergeCell ref="B530:H530"/>
    <mergeCell ref="I530:J530"/>
    <mergeCell ref="B531:H531"/>
    <mergeCell ref="I531:J531"/>
    <mergeCell ref="B532:H532"/>
    <mergeCell ref="I532:J532"/>
    <mergeCell ref="B533:H533"/>
    <mergeCell ref="I533:J533"/>
    <mergeCell ref="B534:H534"/>
    <mergeCell ref="I534:J534"/>
    <mergeCell ref="B535:H535"/>
    <mergeCell ref="B536:H536"/>
    <mergeCell ref="I536:J536"/>
    <mergeCell ref="B537:H537"/>
    <mergeCell ref="I537:J537"/>
    <mergeCell ref="B538:H538"/>
    <mergeCell ref="I538:J538"/>
    <mergeCell ref="B539:H539"/>
    <mergeCell ref="I539:J539"/>
    <mergeCell ref="B540:H540"/>
    <mergeCell ref="B541:H541"/>
    <mergeCell ref="B542:H542"/>
    <mergeCell ref="B543:H543"/>
    <mergeCell ref="B544:H544"/>
    <mergeCell ref="B545:H545"/>
    <mergeCell ref="B546:H546"/>
    <mergeCell ref="B547:H547"/>
    <mergeCell ref="B548:H548"/>
    <mergeCell ref="B549:H549"/>
    <mergeCell ref="B550:H550"/>
    <mergeCell ref="B551:H551"/>
    <mergeCell ref="B552:H552"/>
    <mergeCell ref="B553:H553"/>
    <mergeCell ref="B554:H554"/>
    <mergeCell ref="B555:H555"/>
    <mergeCell ref="B556:H556"/>
    <mergeCell ref="B557:H557"/>
    <mergeCell ref="B558:H558"/>
    <mergeCell ref="B559:H559"/>
    <mergeCell ref="B560:H560"/>
    <mergeCell ref="B561:H561"/>
    <mergeCell ref="B562:H562"/>
    <mergeCell ref="B563:H563"/>
    <mergeCell ref="B564:H564"/>
    <mergeCell ref="B565:H565"/>
    <mergeCell ref="B566:H566"/>
    <mergeCell ref="B567:H567"/>
    <mergeCell ref="B568:H568"/>
    <mergeCell ref="B569:H569"/>
    <mergeCell ref="B570:H570"/>
    <mergeCell ref="I570:J570"/>
    <mergeCell ref="A571:A585"/>
    <mergeCell ref="B571:H571"/>
    <mergeCell ref="I571:J571"/>
    <mergeCell ref="B572:H572"/>
    <mergeCell ref="I572:J572"/>
    <mergeCell ref="B573:H573"/>
    <mergeCell ref="I573:J573"/>
    <mergeCell ref="B574:H574"/>
    <mergeCell ref="I574:J574"/>
    <mergeCell ref="B575:H575"/>
    <mergeCell ref="I575:J575"/>
    <mergeCell ref="B576:H576"/>
    <mergeCell ref="I576:J576"/>
    <mergeCell ref="B577:H577"/>
    <mergeCell ref="I577:J577"/>
    <mergeCell ref="B578:H578"/>
    <mergeCell ref="B579:H579"/>
    <mergeCell ref="B580:H580"/>
    <mergeCell ref="B581:H581"/>
    <mergeCell ref="B582:H582"/>
    <mergeCell ref="I582:J582"/>
    <mergeCell ref="B583:H583"/>
    <mergeCell ref="I583:J583"/>
    <mergeCell ref="B584:H584"/>
    <mergeCell ref="I584:J584"/>
    <mergeCell ref="B585:H585"/>
    <mergeCell ref="I585:J585"/>
    <mergeCell ref="B593:H593"/>
    <mergeCell ref="B586:H586"/>
    <mergeCell ref="I586:J586"/>
    <mergeCell ref="B587:H587"/>
    <mergeCell ref="I587:J587"/>
    <mergeCell ref="B588:H588"/>
    <mergeCell ref="B589:H589"/>
    <mergeCell ref="I589:J589"/>
    <mergeCell ref="B596:H596"/>
    <mergeCell ref="I596:J596"/>
    <mergeCell ref="B597:H597"/>
    <mergeCell ref="I597:J597"/>
    <mergeCell ref="B598:H598"/>
    <mergeCell ref="B590:H590"/>
    <mergeCell ref="I590:J590"/>
    <mergeCell ref="B591:H591"/>
    <mergeCell ref="I591:J591"/>
    <mergeCell ref="B592:H592"/>
    <mergeCell ref="B599:H599"/>
    <mergeCell ref="B600:H600"/>
    <mergeCell ref="I600:J600"/>
    <mergeCell ref="B601:H601"/>
    <mergeCell ref="A602:I602"/>
    <mergeCell ref="B594:H594"/>
    <mergeCell ref="I594:J594"/>
    <mergeCell ref="A595:A599"/>
    <mergeCell ref="B595:H595"/>
    <mergeCell ref="I595:J595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603"/>
  <sheetViews>
    <sheetView zoomScale="120" zoomScaleNormal="120" zoomScaleSheetLayoutView="120" zoomScalePageLayoutView="0" workbookViewId="0" topLeftCell="A582">
      <selection activeCell="B599" sqref="B599:H599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2.25390625" style="38" customWidth="1"/>
    <col min="12" max="12" width="15.125" style="0" hidden="1" customWidth="1"/>
    <col min="13" max="13" width="20.00390625" style="0" hidden="1" customWidth="1"/>
    <col min="15" max="15" width="20.00390625" style="0" customWidth="1"/>
  </cols>
  <sheetData>
    <row r="1" spans="1:12" ht="15.75">
      <c r="A1" s="1" t="s">
        <v>106</v>
      </c>
      <c r="J1" s="4"/>
      <c r="K1" s="35" t="s">
        <v>107</v>
      </c>
      <c r="L1" s="3"/>
    </row>
    <row r="2" spans="1:12" ht="16.5" customHeight="1">
      <c r="A2" s="1" t="s">
        <v>274</v>
      </c>
      <c r="I2" s="120" t="s">
        <v>13</v>
      </c>
      <c r="J2" s="120"/>
      <c r="K2" s="120"/>
      <c r="L2" s="3"/>
    </row>
    <row r="3" spans="1:12" ht="18" customHeight="1">
      <c r="A3" s="1" t="s">
        <v>291</v>
      </c>
      <c r="I3" s="120" t="s">
        <v>105</v>
      </c>
      <c r="J3" s="120"/>
      <c r="K3" s="120"/>
      <c r="L3" s="3"/>
    </row>
    <row r="4" spans="1:13" ht="18" customHeight="1">
      <c r="A4" s="1" t="s">
        <v>275</v>
      </c>
      <c r="I4" s="121" t="s">
        <v>14</v>
      </c>
      <c r="J4" s="121"/>
      <c r="K4" s="121"/>
      <c r="L4" s="3"/>
      <c r="M4" s="3"/>
    </row>
    <row r="5" spans="1:1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3" ht="18.75">
      <c r="A6" s="122" t="s">
        <v>442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3"/>
    </row>
    <row r="7" spans="1:13" ht="18.7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"/>
      <c r="M7" s="3"/>
    </row>
    <row r="8" spans="1:13" ht="18.75">
      <c r="A8" s="122" t="s">
        <v>609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"/>
      <c r="M8" s="3"/>
    </row>
    <row r="9" spans="1:13" ht="56.25" customHeight="1">
      <c r="A9" s="8" t="s">
        <v>109</v>
      </c>
      <c r="B9" s="123" t="s">
        <v>256</v>
      </c>
      <c r="C9" s="123"/>
      <c r="D9" s="123"/>
      <c r="E9" s="123"/>
      <c r="F9" s="123"/>
      <c r="G9" s="123"/>
      <c r="H9" s="123"/>
      <c r="I9" s="123"/>
      <c r="J9" s="123"/>
      <c r="K9" s="16" t="s">
        <v>316</v>
      </c>
      <c r="L9" s="5"/>
      <c r="M9" s="9" t="s">
        <v>108</v>
      </c>
    </row>
    <row r="10" spans="1:15" ht="15.75" customHeight="1">
      <c r="A10" s="124">
        <v>2111</v>
      </c>
      <c r="B10" s="125" t="s">
        <v>436</v>
      </c>
      <c r="C10" s="126"/>
      <c r="D10" s="126"/>
      <c r="E10" s="126"/>
      <c r="F10" s="126"/>
      <c r="G10" s="126"/>
      <c r="H10" s="126"/>
      <c r="I10" s="127"/>
      <c r="J10" s="46"/>
      <c r="K10" s="128">
        <v>32357709</v>
      </c>
      <c r="L10" s="5"/>
      <c r="M10" s="10"/>
      <c r="O10" s="2"/>
    </row>
    <row r="11" spans="1:13" ht="15.75" customHeight="1">
      <c r="A11" s="124"/>
      <c r="B11" s="125" t="s">
        <v>99</v>
      </c>
      <c r="C11" s="126"/>
      <c r="D11" s="126"/>
      <c r="E11" s="126"/>
      <c r="F11" s="126"/>
      <c r="G11" s="126"/>
      <c r="H11" s="127"/>
      <c r="I11" s="40"/>
      <c r="J11" s="46"/>
      <c r="K11" s="129"/>
      <c r="L11" s="5"/>
      <c r="M11" s="5"/>
    </row>
    <row r="12" spans="1:13" ht="15.75" customHeight="1">
      <c r="A12" s="124"/>
      <c r="B12" s="131" t="s">
        <v>437</v>
      </c>
      <c r="C12" s="131"/>
      <c r="D12" s="131"/>
      <c r="E12" s="131"/>
      <c r="F12" s="131"/>
      <c r="G12" s="131"/>
      <c r="H12" s="131"/>
      <c r="I12" s="40"/>
      <c r="J12" s="46"/>
      <c r="K12" s="129"/>
      <c r="L12" s="5"/>
      <c r="M12" s="5"/>
    </row>
    <row r="13" spans="1:13" ht="15.75" customHeight="1">
      <c r="A13" s="124"/>
      <c r="B13" s="131" t="s">
        <v>438</v>
      </c>
      <c r="C13" s="131"/>
      <c r="D13" s="131"/>
      <c r="E13" s="131"/>
      <c r="F13" s="131"/>
      <c r="G13" s="131"/>
      <c r="H13" s="131"/>
      <c r="I13" s="40"/>
      <c r="J13" s="46"/>
      <c r="K13" s="129"/>
      <c r="L13" s="5"/>
      <c r="M13" s="5"/>
    </row>
    <row r="14" spans="1:13" ht="21" customHeight="1">
      <c r="A14" s="124"/>
      <c r="B14" s="131" t="s">
        <v>446</v>
      </c>
      <c r="C14" s="131"/>
      <c r="D14" s="131"/>
      <c r="E14" s="131"/>
      <c r="F14" s="131"/>
      <c r="G14" s="131"/>
      <c r="H14" s="131"/>
      <c r="I14" s="40"/>
      <c r="J14" s="46"/>
      <c r="K14" s="129"/>
      <c r="L14" s="5"/>
      <c r="M14" s="5"/>
    </row>
    <row r="15" spans="1:13" ht="17.25" customHeight="1">
      <c r="A15" s="124"/>
      <c r="B15" s="131" t="s">
        <v>443</v>
      </c>
      <c r="C15" s="131"/>
      <c r="D15" s="131"/>
      <c r="E15" s="131"/>
      <c r="F15" s="131"/>
      <c r="G15" s="131"/>
      <c r="H15" s="131"/>
      <c r="I15" s="40"/>
      <c r="J15" s="46"/>
      <c r="K15" s="129"/>
      <c r="L15" s="5"/>
      <c r="M15" s="5"/>
    </row>
    <row r="16" spans="1:13" ht="17.25" customHeight="1">
      <c r="A16" s="124"/>
      <c r="B16" s="131" t="s">
        <v>444</v>
      </c>
      <c r="C16" s="131"/>
      <c r="D16" s="131"/>
      <c r="E16" s="131"/>
      <c r="F16" s="131"/>
      <c r="G16" s="131"/>
      <c r="H16" s="131"/>
      <c r="I16" s="40"/>
      <c r="J16" s="46"/>
      <c r="K16" s="129"/>
      <c r="L16" s="5"/>
      <c r="M16" s="5"/>
    </row>
    <row r="17" spans="1:13" ht="17.25" customHeight="1">
      <c r="A17" s="124"/>
      <c r="B17" s="131" t="s">
        <v>445</v>
      </c>
      <c r="C17" s="131"/>
      <c r="D17" s="131"/>
      <c r="E17" s="131"/>
      <c r="F17" s="131"/>
      <c r="G17" s="131"/>
      <c r="H17" s="131"/>
      <c r="I17" s="40"/>
      <c r="J17" s="46"/>
      <c r="K17" s="129"/>
      <c r="L17" s="5"/>
      <c r="M17" s="5"/>
    </row>
    <row r="18" spans="1:13" ht="18.75" customHeight="1">
      <c r="A18" s="124"/>
      <c r="B18" s="131" t="s">
        <v>100</v>
      </c>
      <c r="C18" s="131"/>
      <c r="D18" s="131"/>
      <c r="E18" s="131"/>
      <c r="F18" s="131"/>
      <c r="G18" s="131"/>
      <c r="H18" s="131"/>
      <c r="I18" s="131"/>
      <c r="J18" s="131"/>
      <c r="K18" s="129"/>
      <c r="L18" s="5"/>
      <c r="M18" s="5"/>
    </row>
    <row r="19" spans="1:13" ht="20.25" customHeight="1">
      <c r="A19" s="124"/>
      <c r="B19" s="131" t="s">
        <v>610</v>
      </c>
      <c r="C19" s="131"/>
      <c r="D19" s="131"/>
      <c r="E19" s="131"/>
      <c r="F19" s="131"/>
      <c r="G19" s="131"/>
      <c r="H19" s="131"/>
      <c r="I19" s="131"/>
      <c r="J19" s="131"/>
      <c r="K19" s="129"/>
      <c r="L19" s="5"/>
      <c r="M19" s="5"/>
    </row>
    <row r="20" spans="1:13" ht="20.25" customHeight="1">
      <c r="A20" s="124"/>
      <c r="B20" s="132" t="s">
        <v>611</v>
      </c>
      <c r="C20" s="131"/>
      <c r="D20" s="131"/>
      <c r="E20" s="131"/>
      <c r="F20" s="131"/>
      <c r="G20" s="131"/>
      <c r="H20" s="131"/>
      <c r="I20" s="131"/>
      <c r="J20" s="131"/>
      <c r="K20" s="129"/>
      <c r="L20" s="5"/>
      <c r="M20" s="5"/>
    </row>
    <row r="21" spans="1:13" ht="19.5" customHeight="1">
      <c r="A21" s="124"/>
      <c r="B21" s="132" t="s">
        <v>612</v>
      </c>
      <c r="C21" s="131"/>
      <c r="D21" s="131"/>
      <c r="E21" s="131"/>
      <c r="F21" s="131"/>
      <c r="G21" s="131"/>
      <c r="H21" s="131"/>
      <c r="I21" s="131"/>
      <c r="J21" s="131"/>
      <c r="K21" s="129"/>
      <c r="L21" s="5"/>
      <c r="M21" s="5"/>
    </row>
    <row r="22" spans="1:13" ht="22.5" customHeight="1">
      <c r="A22" s="124"/>
      <c r="B22" s="133" t="s">
        <v>613</v>
      </c>
      <c r="C22" s="133"/>
      <c r="D22" s="133"/>
      <c r="E22" s="133"/>
      <c r="F22" s="133"/>
      <c r="G22" s="133"/>
      <c r="H22" s="133"/>
      <c r="I22" s="133"/>
      <c r="J22" s="133"/>
      <c r="K22" s="129"/>
      <c r="L22" s="5"/>
      <c r="M22" s="5"/>
    </row>
    <row r="23" spans="1:13" ht="67.5" customHeight="1">
      <c r="A23" s="124"/>
      <c r="B23" s="125" t="s">
        <v>451</v>
      </c>
      <c r="C23" s="126"/>
      <c r="D23" s="126"/>
      <c r="E23" s="126"/>
      <c r="F23" s="126"/>
      <c r="G23" s="126"/>
      <c r="H23" s="127"/>
      <c r="I23" s="40"/>
      <c r="J23" s="46">
        <v>34757876</v>
      </c>
      <c r="K23" s="129"/>
      <c r="L23" s="5"/>
      <c r="M23" s="5"/>
    </row>
    <row r="24" spans="1:13" ht="15" customHeight="1">
      <c r="A24" s="124"/>
      <c r="B24" s="134" t="s">
        <v>101</v>
      </c>
      <c r="C24" s="134"/>
      <c r="D24" s="134"/>
      <c r="E24" s="134"/>
      <c r="F24" s="134"/>
      <c r="G24" s="134"/>
      <c r="H24" s="134"/>
      <c r="I24" s="64"/>
      <c r="J24" s="63"/>
      <c r="K24" s="129"/>
      <c r="L24" s="5"/>
      <c r="M24" s="5"/>
    </row>
    <row r="25" spans="1:13" ht="31.5" customHeight="1">
      <c r="A25" s="124"/>
      <c r="B25" s="125" t="s">
        <v>452</v>
      </c>
      <c r="C25" s="126"/>
      <c r="D25" s="126"/>
      <c r="E25" s="126"/>
      <c r="F25" s="126"/>
      <c r="G25" s="126"/>
      <c r="H25" s="127"/>
      <c r="I25" s="40"/>
      <c r="J25" s="40">
        <v>5120005</v>
      </c>
      <c r="K25" s="129"/>
      <c r="L25" s="5"/>
      <c r="M25" s="5"/>
    </row>
    <row r="26" spans="1:13" ht="61.5" customHeight="1">
      <c r="A26" s="124"/>
      <c r="B26" s="131" t="s">
        <v>453</v>
      </c>
      <c r="C26" s="131"/>
      <c r="D26" s="131"/>
      <c r="E26" s="131"/>
      <c r="F26" s="131"/>
      <c r="G26" s="131"/>
      <c r="H26" s="131"/>
      <c r="I26" s="40"/>
      <c r="J26" s="40">
        <v>282905</v>
      </c>
      <c r="K26" s="129"/>
      <c r="L26" s="5"/>
      <c r="M26" s="5"/>
    </row>
    <row r="27" spans="1:13" ht="21.75" customHeight="1">
      <c r="A27" s="124"/>
      <c r="B27" s="131" t="s">
        <v>102</v>
      </c>
      <c r="C27" s="131"/>
      <c r="D27" s="131"/>
      <c r="E27" s="131"/>
      <c r="F27" s="131"/>
      <c r="G27" s="131"/>
      <c r="H27" s="131"/>
      <c r="I27" s="40"/>
      <c r="J27" s="46"/>
      <c r="K27" s="129"/>
      <c r="L27" s="5"/>
      <c r="M27" s="5"/>
    </row>
    <row r="28" spans="1:13" ht="18.75" customHeight="1">
      <c r="A28" s="124"/>
      <c r="B28" s="132" t="s">
        <v>454</v>
      </c>
      <c r="C28" s="131"/>
      <c r="D28" s="131"/>
      <c r="E28" s="131"/>
      <c r="F28" s="131"/>
      <c r="G28" s="131"/>
      <c r="H28" s="131"/>
      <c r="I28" s="40"/>
      <c r="J28" s="40">
        <v>945426</v>
      </c>
      <c r="K28" s="129"/>
      <c r="L28" s="5"/>
      <c r="M28" s="5"/>
    </row>
    <row r="29" spans="1:13" ht="21.75" customHeight="1">
      <c r="A29" s="124"/>
      <c r="B29" s="132" t="s">
        <v>455</v>
      </c>
      <c r="C29" s="131"/>
      <c r="D29" s="131"/>
      <c r="E29" s="131"/>
      <c r="F29" s="131"/>
      <c r="G29" s="131"/>
      <c r="H29" s="131"/>
      <c r="I29" s="40"/>
      <c r="J29" s="40">
        <v>35848</v>
      </c>
      <c r="K29" s="129"/>
      <c r="L29" s="5"/>
      <c r="M29" s="5"/>
    </row>
    <row r="30" spans="1:13" ht="30" customHeight="1">
      <c r="A30" s="124"/>
      <c r="B30" s="132" t="s">
        <v>456</v>
      </c>
      <c r="C30" s="131"/>
      <c r="D30" s="131"/>
      <c r="E30" s="131"/>
      <c r="F30" s="131"/>
      <c r="G30" s="131"/>
      <c r="H30" s="131"/>
      <c r="I30" s="40"/>
      <c r="J30" s="40">
        <v>130615</v>
      </c>
      <c r="K30" s="129"/>
      <c r="L30" s="5"/>
      <c r="M30" s="5"/>
    </row>
    <row r="31" spans="1:13" ht="51.75" customHeight="1">
      <c r="A31" s="124"/>
      <c r="B31" s="131" t="s">
        <v>457</v>
      </c>
      <c r="C31" s="131"/>
      <c r="D31" s="131"/>
      <c r="E31" s="131"/>
      <c r="F31" s="131"/>
      <c r="G31" s="131"/>
      <c r="H31" s="131"/>
      <c r="I31" s="40"/>
      <c r="J31" s="40">
        <v>230525</v>
      </c>
      <c r="K31" s="129"/>
      <c r="L31" s="5"/>
      <c r="M31" s="5"/>
    </row>
    <row r="32" spans="1:13" ht="63.75" customHeight="1">
      <c r="A32" s="124"/>
      <c r="B32" s="131" t="s">
        <v>458</v>
      </c>
      <c r="C32" s="131"/>
      <c r="D32" s="131"/>
      <c r="E32" s="131"/>
      <c r="F32" s="131"/>
      <c r="G32" s="131"/>
      <c r="H32" s="131"/>
      <c r="I32" s="40"/>
      <c r="J32" s="40">
        <f>453664</f>
        <v>453664</v>
      </c>
      <c r="K32" s="129"/>
      <c r="L32" s="5"/>
      <c r="M32" s="5"/>
    </row>
    <row r="33" spans="1:13" ht="18.75" customHeight="1" hidden="1">
      <c r="A33" s="124"/>
      <c r="B33" s="131"/>
      <c r="C33" s="131"/>
      <c r="D33" s="131"/>
      <c r="E33" s="131"/>
      <c r="F33" s="131"/>
      <c r="G33" s="131"/>
      <c r="H33" s="131"/>
      <c r="I33" s="40"/>
      <c r="J33" s="40">
        <v>11500</v>
      </c>
      <c r="K33" s="129"/>
      <c r="L33" s="5"/>
      <c r="M33" s="5"/>
    </row>
    <row r="34" spans="1:13" ht="22.5" customHeight="1">
      <c r="A34" s="124"/>
      <c r="B34" s="135" t="s">
        <v>459</v>
      </c>
      <c r="C34" s="136"/>
      <c r="D34" s="136"/>
      <c r="E34" s="136"/>
      <c r="F34" s="136"/>
      <c r="G34" s="136"/>
      <c r="H34" s="136"/>
      <c r="I34" s="137"/>
      <c r="J34" s="65">
        <v>178500</v>
      </c>
      <c r="K34" s="129"/>
      <c r="L34" s="5"/>
      <c r="M34" s="5"/>
    </row>
    <row r="35" spans="1:13" ht="13.5" customHeight="1">
      <c r="A35" s="8"/>
      <c r="B35" s="131" t="s">
        <v>460</v>
      </c>
      <c r="C35" s="131"/>
      <c r="D35" s="131"/>
      <c r="E35" s="131"/>
      <c r="F35" s="131"/>
      <c r="G35" s="131"/>
      <c r="H35" s="131"/>
      <c r="I35" s="131"/>
      <c r="J35" s="65">
        <v>21171</v>
      </c>
      <c r="K35" s="130"/>
      <c r="L35" s="5"/>
      <c r="M35" s="5"/>
    </row>
    <row r="36" spans="1:15" ht="16.5" customHeight="1">
      <c r="A36" s="138">
        <v>2120</v>
      </c>
      <c r="B36" s="131" t="s">
        <v>182</v>
      </c>
      <c r="C36" s="131"/>
      <c r="D36" s="131"/>
      <c r="E36" s="131"/>
      <c r="F36" s="131"/>
      <c r="G36" s="131"/>
      <c r="H36" s="131"/>
      <c r="I36" s="131"/>
      <c r="J36" s="131"/>
      <c r="K36" s="314">
        <f>K10*0.22</f>
        <v>7118695.98</v>
      </c>
      <c r="L36" s="5"/>
      <c r="M36" s="315"/>
      <c r="O36" s="95"/>
    </row>
    <row r="37" spans="1:13" ht="16.5" customHeight="1">
      <c r="A37" s="138"/>
      <c r="B37" s="131" t="s">
        <v>11</v>
      </c>
      <c r="C37" s="131"/>
      <c r="D37" s="131"/>
      <c r="E37" s="131"/>
      <c r="F37" s="131"/>
      <c r="G37" s="131"/>
      <c r="H37" s="131"/>
      <c r="I37" s="131"/>
      <c r="J37" s="49"/>
      <c r="K37" s="314"/>
      <c r="L37" s="5"/>
      <c r="M37" s="315"/>
    </row>
    <row r="38" spans="1:15" ht="18.75" customHeight="1">
      <c r="A38" s="11">
        <v>2210</v>
      </c>
      <c r="B38" s="143" t="s">
        <v>183</v>
      </c>
      <c r="C38" s="143"/>
      <c r="D38" s="143"/>
      <c r="E38" s="143"/>
      <c r="F38" s="143"/>
      <c r="G38" s="143"/>
      <c r="H38" s="143"/>
      <c r="I38" s="143"/>
      <c r="J38" s="143"/>
      <c r="K38" s="39">
        <f>K86+K139+K177+K196+K244+K272+K291+K321+K327+K347+K368+K424+K425+K426+K427+K428+K429+K430+K431+K455+K463</f>
        <v>23562910.7</v>
      </c>
      <c r="L38" s="5"/>
      <c r="M38" s="12"/>
      <c r="O38" s="2"/>
    </row>
    <row r="39" spans="1:15" ht="18.75">
      <c r="A39" s="144"/>
      <c r="B39" s="133" t="s">
        <v>233</v>
      </c>
      <c r="C39" s="133"/>
      <c r="D39" s="133"/>
      <c r="E39" s="133"/>
      <c r="F39" s="133"/>
      <c r="G39" s="133"/>
      <c r="H39" s="133"/>
      <c r="I39" s="133"/>
      <c r="J39" s="133"/>
      <c r="K39" s="21"/>
      <c r="L39" s="5"/>
      <c r="M39" s="5"/>
      <c r="O39" s="92"/>
    </row>
    <row r="40" spans="1:13" ht="33" customHeight="1">
      <c r="A40" s="145"/>
      <c r="B40" s="147" t="s">
        <v>258</v>
      </c>
      <c r="C40" s="147"/>
      <c r="D40" s="148" t="s">
        <v>259</v>
      </c>
      <c r="E40" s="148"/>
      <c r="F40" s="45" t="s">
        <v>260</v>
      </c>
      <c r="G40" s="44" t="s">
        <v>261</v>
      </c>
      <c r="H40" s="147" t="s">
        <v>257</v>
      </c>
      <c r="I40" s="147"/>
      <c r="J40" s="147"/>
      <c r="K40" s="21"/>
      <c r="L40" s="5"/>
      <c r="M40" s="5"/>
    </row>
    <row r="41" spans="1:13" ht="18.75">
      <c r="A41" s="145"/>
      <c r="B41" s="149" t="s">
        <v>114</v>
      </c>
      <c r="C41" s="149"/>
      <c r="D41" s="150" t="s">
        <v>117</v>
      </c>
      <c r="E41" s="150"/>
      <c r="F41" s="41">
        <v>902</v>
      </c>
      <c r="G41" s="42">
        <v>110</v>
      </c>
      <c r="H41" s="151">
        <f>G41*F41</f>
        <v>99220</v>
      </c>
      <c r="I41" s="151"/>
      <c r="J41" s="151"/>
      <c r="K41" s="21" t="s">
        <v>298</v>
      </c>
      <c r="L41" s="5"/>
      <c r="M41" s="5"/>
    </row>
    <row r="42" spans="1:13" ht="18.75" customHeight="1">
      <c r="A42" s="145"/>
      <c r="B42" s="149" t="s">
        <v>115</v>
      </c>
      <c r="C42" s="149"/>
      <c r="D42" s="150" t="s">
        <v>118</v>
      </c>
      <c r="E42" s="150"/>
      <c r="F42" s="41">
        <v>250</v>
      </c>
      <c r="G42" s="42">
        <v>8</v>
      </c>
      <c r="H42" s="151">
        <f>G42*F42</f>
        <v>2000</v>
      </c>
      <c r="I42" s="151"/>
      <c r="J42" s="151"/>
      <c r="K42" s="21" t="s">
        <v>298</v>
      </c>
      <c r="L42" s="5"/>
      <c r="M42" s="5"/>
    </row>
    <row r="43" spans="1:13" ht="18.75">
      <c r="A43" s="145"/>
      <c r="B43" s="149" t="s">
        <v>464</v>
      </c>
      <c r="C43" s="149"/>
      <c r="D43" s="150" t="s">
        <v>111</v>
      </c>
      <c r="E43" s="150"/>
      <c r="F43" s="41">
        <v>301</v>
      </c>
      <c r="G43" s="42">
        <v>30</v>
      </c>
      <c r="H43" s="151">
        <f>G43*F43</f>
        <v>9030</v>
      </c>
      <c r="I43" s="151"/>
      <c r="J43" s="151"/>
      <c r="K43" s="21" t="s">
        <v>298</v>
      </c>
      <c r="L43" s="5"/>
      <c r="M43" s="5"/>
    </row>
    <row r="44" spans="1:13" ht="16.5" customHeight="1">
      <c r="A44" s="145"/>
      <c r="B44" s="149" t="s">
        <v>116</v>
      </c>
      <c r="C44" s="149"/>
      <c r="D44" s="150" t="s">
        <v>117</v>
      </c>
      <c r="E44" s="150"/>
      <c r="F44" s="41">
        <v>146</v>
      </c>
      <c r="G44" s="42">
        <v>10</v>
      </c>
      <c r="H44" s="151">
        <f>G44*F44</f>
        <v>1460</v>
      </c>
      <c r="I44" s="151"/>
      <c r="J44" s="151"/>
      <c r="K44" s="21" t="s">
        <v>298</v>
      </c>
      <c r="L44" s="5"/>
      <c r="M44" s="5"/>
    </row>
    <row r="45" spans="1:13" ht="18.75">
      <c r="A45" s="145"/>
      <c r="B45" s="149" t="s">
        <v>333</v>
      </c>
      <c r="C45" s="149"/>
      <c r="D45" s="150" t="s">
        <v>117</v>
      </c>
      <c r="E45" s="150"/>
      <c r="F45" s="41">
        <v>284</v>
      </c>
      <c r="G45" s="42">
        <v>20</v>
      </c>
      <c r="H45" s="151">
        <f>F45*G45</f>
        <v>5680</v>
      </c>
      <c r="I45" s="151"/>
      <c r="J45" s="151"/>
      <c r="K45" s="21" t="s">
        <v>298</v>
      </c>
      <c r="L45" s="5"/>
      <c r="M45" s="5"/>
    </row>
    <row r="46" spans="1:13" ht="18.75">
      <c r="A46" s="145"/>
      <c r="B46" s="149" t="s">
        <v>267</v>
      </c>
      <c r="C46" s="149"/>
      <c r="D46" s="150" t="s">
        <v>111</v>
      </c>
      <c r="E46" s="150"/>
      <c r="F46" s="41">
        <v>99</v>
      </c>
      <c r="G46" s="42">
        <v>45</v>
      </c>
      <c r="H46" s="151">
        <f>G46*F46</f>
        <v>4455</v>
      </c>
      <c r="I46" s="151"/>
      <c r="J46" s="151"/>
      <c r="K46" s="21" t="s">
        <v>298</v>
      </c>
      <c r="L46" s="5"/>
      <c r="M46" s="5"/>
    </row>
    <row r="47" spans="1:13" ht="18.75">
      <c r="A47" s="145"/>
      <c r="B47" s="149" t="s">
        <v>119</v>
      </c>
      <c r="C47" s="149"/>
      <c r="D47" s="150" t="s">
        <v>117</v>
      </c>
      <c r="E47" s="150"/>
      <c r="F47" s="41">
        <v>230</v>
      </c>
      <c r="G47" s="42">
        <v>70</v>
      </c>
      <c r="H47" s="151">
        <f>F47*70</f>
        <v>16100</v>
      </c>
      <c r="I47" s="151"/>
      <c r="J47" s="151"/>
      <c r="K47" s="21" t="s">
        <v>298</v>
      </c>
      <c r="L47" s="5"/>
      <c r="M47" s="5"/>
    </row>
    <row r="48" spans="1:13" ht="18.75">
      <c r="A48" s="145"/>
      <c r="B48" s="149" t="s">
        <v>120</v>
      </c>
      <c r="C48" s="149"/>
      <c r="D48" s="150" t="s">
        <v>111</v>
      </c>
      <c r="E48" s="150"/>
      <c r="F48" s="41">
        <v>50</v>
      </c>
      <c r="G48" s="42">
        <v>70</v>
      </c>
      <c r="H48" s="151">
        <f>G48*F48</f>
        <v>3500</v>
      </c>
      <c r="I48" s="151"/>
      <c r="J48" s="151"/>
      <c r="K48" s="21" t="s">
        <v>298</v>
      </c>
      <c r="L48" s="5"/>
      <c r="M48" s="5"/>
    </row>
    <row r="49" spans="1:13" ht="16.5" customHeight="1">
      <c r="A49" s="145"/>
      <c r="B49" s="149" t="s">
        <v>263</v>
      </c>
      <c r="C49" s="149"/>
      <c r="D49" s="150" t="s">
        <v>117</v>
      </c>
      <c r="E49" s="150"/>
      <c r="F49" s="41">
        <v>479</v>
      </c>
      <c r="G49" s="42">
        <v>45</v>
      </c>
      <c r="H49" s="151">
        <f>G49*F49</f>
        <v>21555</v>
      </c>
      <c r="I49" s="151"/>
      <c r="J49" s="151"/>
      <c r="K49" s="21" t="s">
        <v>298</v>
      </c>
      <c r="L49" s="5"/>
      <c r="M49" s="5"/>
    </row>
    <row r="50" spans="1:13" ht="18.75">
      <c r="A50" s="145"/>
      <c r="B50" s="149" t="s">
        <v>121</v>
      </c>
      <c r="C50" s="149"/>
      <c r="D50" s="150" t="s">
        <v>122</v>
      </c>
      <c r="E50" s="150"/>
      <c r="F50" s="41">
        <v>86</v>
      </c>
      <c r="G50" s="42">
        <v>30</v>
      </c>
      <c r="H50" s="151">
        <f>F50*30</f>
        <v>2580</v>
      </c>
      <c r="I50" s="151"/>
      <c r="J50" s="151"/>
      <c r="K50" s="21" t="s">
        <v>298</v>
      </c>
      <c r="L50" s="5"/>
      <c r="M50" s="5"/>
    </row>
    <row r="51" spans="1:13" ht="18.75" customHeight="1">
      <c r="A51" s="145"/>
      <c r="B51" s="149" t="s">
        <v>334</v>
      </c>
      <c r="C51" s="149"/>
      <c r="D51" s="150" t="s">
        <v>117</v>
      </c>
      <c r="E51" s="150"/>
      <c r="F51" s="41">
        <v>45</v>
      </c>
      <c r="G51" s="42">
        <v>100</v>
      </c>
      <c r="H51" s="152">
        <f>F51*75</f>
        <v>3375</v>
      </c>
      <c r="I51" s="152"/>
      <c r="J51" s="152"/>
      <c r="K51" s="21" t="s">
        <v>298</v>
      </c>
      <c r="L51" s="5"/>
      <c r="M51" s="5"/>
    </row>
    <row r="52" spans="1:13" ht="15.75" customHeight="1" hidden="1">
      <c r="A52" s="145"/>
      <c r="B52" s="149" t="s">
        <v>123</v>
      </c>
      <c r="C52" s="149"/>
      <c r="D52" s="150" t="s">
        <v>111</v>
      </c>
      <c r="E52" s="150"/>
      <c r="F52" s="41"/>
      <c r="G52" s="42"/>
      <c r="H52" s="151"/>
      <c r="I52" s="151"/>
      <c r="J52" s="151"/>
      <c r="K52" s="21"/>
      <c r="L52" s="5"/>
      <c r="M52" s="5"/>
    </row>
    <row r="53" spans="1:13" ht="16.5" customHeight="1">
      <c r="A53" s="145"/>
      <c r="B53" s="149" t="s">
        <v>124</v>
      </c>
      <c r="C53" s="149"/>
      <c r="D53" s="150" t="s">
        <v>111</v>
      </c>
      <c r="E53" s="150"/>
      <c r="F53" s="41">
        <v>475</v>
      </c>
      <c r="G53" s="42">
        <v>20</v>
      </c>
      <c r="H53" s="151">
        <f aca="true" t="shared" si="0" ref="H53:H63">G53*F53</f>
        <v>9500</v>
      </c>
      <c r="I53" s="151"/>
      <c r="J53" s="151"/>
      <c r="K53" s="21" t="s">
        <v>298</v>
      </c>
      <c r="L53" s="5"/>
      <c r="M53" s="5"/>
    </row>
    <row r="54" spans="1:13" ht="18.75" customHeight="1">
      <c r="A54" s="145"/>
      <c r="B54" s="149" t="s">
        <v>265</v>
      </c>
      <c r="C54" s="149"/>
      <c r="D54" s="150" t="s">
        <v>111</v>
      </c>
      <c r="E54" s="150"/>
      <c r="F54" s="41">
        <v>250</v>
      </c>
      <c r="G54" s="42">
        <v>15</v>
      </c>
      <c r="H54" s="151">
        <f t="shared" si="0"/>
        <v>3750</v>
      </c>
      <c r="I54" s="151"/>
      <c r="J54" s="151"/>
      <c r="K54" s="21" t="s">
        <v>298</v>
      </c>
      <c r="L54" s="5"/>
      <c r="M54" s="5"/>
    </row>
    <row r="55" spans="1:13" ht="18.75">
      <c r="A55" s="145"/>
      <c r="B55" s="149" t="s">
        <v>335</v>
      </c>
      <c r="C55" s="149"/>
      <c r="D55" s="150" t="s">
        <v>111</v>
      </c>
      <c r="E55" s="150"/>
      <c r="F55" s="41">
        <v>420</v>
      </c>
      <c r="G55" s="42">
        <v>5</v>
      </c>
      <c r="H55" s="151">
        <f t="shared" si="0"/>
        <v>2100</v>
      </c>
      <c r="I55" s="151"/>
      <c r="J55" s="151"/>
      <c r="K55" s="21" t="s">
        <v>298</v>
      </c>
      <c r="L55" s="5"/>
      <c r="M55" s="5"/>
    </row>
    <row r="56" spans="1:13" ht="18.75">
      <c r="A56" s="145"/>
      <c r="B56" s="149" t="s">
        <v>262</v>
      </c>
      <c r="C56" s="149"/>
      <c r="D56" s="150" t="s">
        <v>111</v>
      </c>
      <c r="E56" s="150"/>
      <c r="F56" s="41">
        <v>250</v>
      </c>
      <c r="G56" s="42">
        <v>20</v>
      </c>
      <c r="H56" s="151">
        <f t="shared" si="0"/>
        <v>5000</v>
      </c>
      <c r="I56" s="151"/>
      <c r="J56" s="151"/>
      <c r="K56" s="21" t="s">
        <v>298</v>
      </c>
      <c r="L56" s="5"/>
      <c r="M56" s="5"/>
    </row>
    <row r="57" spans="1:13" ht="18.75">
      <c r="A57" s="145"/>
      <c r="B57" s="149" t="s">
        <v>23</v>
      </c>
      <c r="C57" s="149"/>
      <c r="D57" s="150" t="s">
        <v>111</v>
      </c>
      <c r="E57" s="150"/>
      <c r="F57" s="41">
        <v>250</v>
      </c>
      <c r="G57" s="42">
        <v>15</v>
      </c>
      <c r="H57" s="151">
        <f>G57*F57</f>
        <v>3750</v>
      </c>
      <c r="I57" s="151"/>
      <c r="J57" s="151"/>
      <c r="K57" s="21" t="s">
        <v>298</v>
      </c>
      <c r="L57" s="5"/>
      <c r="M57" s="5"/>
    </row>
    <row r="58" spans="1:13" ht="18.75">
      <c r="A58" s="145"/>
      <c r="B58" s="149" t="s">
        <v>462</v>
      </c>
      <c r="C58" s="149"/>
      <c r="D58" s="150" t="s">
        <v>111</v>
      </c>
      <c r="E58" s="150"/>
      <c r="F58" s="41">
        <v>1005</v>
      </c>
      <c r="G58" s="42">
        <v>10</v>
      </c>
      <c r="H58" s="153">
        <f>G58*F58</f>
        <v>10050</v>
      </c>
      <c r="I58" s="154"/>
      <c r="K58" s="21" t="s">
        <v>298</v>
      </c>
      <c r="L58" s="5"/>
      <c r="M58" s="5"/>
    </row>
    <row r="59" spans="1:13" ht="18.75">
      <c r="A59" s="145"/>
      <c r="B59" s="149" t="s">
        <v>125</v>
      </c>
      <c r="C59" s="149"/>
      <c r="D59" s="150" t="s">
        <v>111</v>
      </c>
      <c r="E59" s="150"/>
      <c r="F59" s="41">
        <v>322</v>
      </c>
      <c r="G59" s="42">
        <v>65</v>
      </c>
      <c r="H59" s="151">
        <f>F59*G59</f>
        <v>20930</v>
      </c>
      <c r="I59" s="151"/>
      <c r="J59" s="151"/>
      <c r="K59" s="21" t="s">
        <v>298</v>
      </c>
      <c r="L59" s="5"/>
      <c r="M59" s="5"/>
    </row>
    <row r="60" spans="1:13" ht="18.75">
      <c r="A60" s="145"/>
      <c r="B60" s="149" t="s">
        <v>461</v>
      </c>
      <c r="C60" s="149"/>
      <c r="D60" s="150" t="s">
        <v>111</v>
      </c>
      <c r="E60" s="150"/>
      <c r="F60" s="41">
        <v>375</v>
      </c>
      <c r="G60" s="42">
        <v>35</v>
      </c>
      <c r="H60" s="151">
        <f t="shared" si="0"/>
        <v>13125</v>
      </c>
      <c r="I60" s="151"/>
      <c r="J60" s="151"/>
      <c r="K60" s="21" t="s">
        <v>298</v>
      </c>
      <c r="L60" s="5"/>
      <c r="M60" s="5"/>
    </row>
    <row r="61" spans="1:13" ht="18.75">
      <c r="A61" s="145"/>
      <c r="B61" s="149" t="s">
        <v>126</v>
      </c>
      <c r="C61" s="149"/>
      <c r="D61" s="150" t="s">
        <v>111</v>
      </c>
      <c r="E61" s="150"/>
      <c r="F61" s="41">
        <v>475</v>
      </c>
      <c r="G61" s="42">
        <v>5</v>
      </c>
      <c r="H61" s="152">
        <f>G61*F61</f>
        <v>2375</v>
      </c>
      <c r="I61" s="152"/>
      <c r="J61" s="152"/>
      <c r="K61" s="21" t="s">
        <v>298</v>
      </c>
      <c r="L61" s="5"/>
      <c r="M61" s="5"/>
    </row>
    <row r="62" spans="1:13" ht="18.75">
      <c r="A62" s="145"/>
      <c r="B62" s="149" t="s">
        <v>127</v>
      </c>
      <c r="C62" s="149"/>
      <c r="D62" s="150" t="s">
        <v>111</v>
      </c>
      <c r="E62" s="150"/>
      <c r="F62" s="41">
        <v>142</v>
      </c>
      <c r="G62" s="42">
        <v>8</v>
      </c>
      <c r="H62" s="151">
        <f t="shared" si="0"/>
        <v>1136</v>
      </c>
      <c r="I62" s="151"/>
      <c r="J62" s="151"/>
      <c r="K62" s="21" t="s">
        <v>298</v>
      </c>
      <c r="L62" s="5"/>
      <c r="M62" s="5"/>
    </row>
    <row r="63" spans="1:13" ht="18.75">
      <c r="A63" s="145"/>
      <c r="B63" s="149" t="s">
        <v>465</v>
      </c>
      <c r="C63" s="149"/>
      <c r="D63" s="150" t="s">
        <v>111</v>
      </c>
      <c r="E63" s="150"/>
      <c r="F63" s="41">
        <v>1245</v>
      </c>
      <c r="G63" s="42">
        <v>5</v>
      </c>
      <c r="H63" s="151">
        <f t="shared" si="0"/>
        <v>6225</v>
      </c>
      <c r="I63" s="151"/>
      <c r="J63" s="151"/>
      <c r="K63" s="21" t="s">
        <v>298</v>
      </c>
      <c r="L63" s="5"/>
      <c r="M63" s="5"/>
    </row>
    <row r="64" spans="1:13" ht="18.75">
      <c r="A64" s="145"/>
      <c r="B64" s="149" t="s">
        <v>466</v>
      </c>
      <c r="C64" s="149"/>
      <c r="D64" s="150" t="s">
        <v>111</v>
      </c>
      <c r="E64" s="150"/>
      <c r="F64" s="41">
        <v>110</v>
      </c>
      <c r="G64" s="42">
        <v>25</v>
      </c>
      <c r="H64" s="151">
        <f>G64*F64</f>
        <v>2750</v>
      </c>
      <c r="I64" s="151"/>
      <c r="J64" s="151"/>
      <c r="K64" s="21" t="s">
        <v>298</v>
      </c>
      <c r="L64" s="5"/>
      <c r="M64" s="5"/>
    </row>
    <row r="65" spans="1:13" ht="18.75">
      <c r="A65" s="145"/>
      <c r="B65" s="149" t="s">
        <v>336</v>
      </c>
      <c r="C65" s="149"/>
      <c r="D65" s="150" t="s">
        <v>111</v>
      </c>
      <c r="E65" s="150"/>
      <c r="F65" s="41">
        <v>174</v>
      </c>
      <c r="G65" s="42">
        <v>25</v>
      </c>
      <c r="H65" s="151">
        <f>G65*F65</f>
        <v>4350</v>
      </c>
      <c r="I65" s="151"/>
      <c r="J65" s="151"/>
      <c r="K65" s="21" t="s">
        <v>298</v>
      </c>
      <c r="L65" s="5"/>
      <c r="M65" s="5"/>
    </row>
    <row r="66" spans="1:13" ht="16.5" customHeight="1">
      <c r="A66" s="145"/>
      <c r="B66" s="149" t="s">
        <v>128</v>
      </c>
      <c r="C66" s="149"/>
      <c r="D66" s="150" t="s">
        <v>111</v>
      </c>
      <c r="E66" s="150"/>
      <c r="F66" s="41">
        <v>142</v>
      </c>
      <c r="G66" s="42">
        <v>45</v>
      </c>
      <c r="H66" s="151">
        <f>F66*G66</f>
        <v>6390</v>
      </c>
      <c r="I66" s="151"/>
      <c r="J66" s="151"/>
      <c r="K66" s="21" t="s">
        <v>298</v>
      </c>
      <c r="L66" s="5"/>
      <c r="M66" s="5"/>
    </row>
    <row r="67" spans="1:13" ht="18.75">
      <c r="A67" s="145"/>
      <c r="B67" s="149" t="s">
        <v>266</v>
      </c>
      <c r="C67" s="149"/>
      <c r="D67" s="150" t="s">
        <v>111</v>
      </c>
      <c r="E67" s="150"/>
      <c r="F67" s="41">
        <v>32</v>
      </c>
      <c r="G67" s="42">
        <v>180</v>
      </c>
      <c r="H67" s="151">
        <f>G67*F67</f>
        <v>5760</v>
      </c>
      <c r="I67" s="151"/>
      <c r="J67" s="151"/>
      <c r="K67" s="21" t="s">
        <v>298</v>
      </c>
      <c r="L67" s="5"/>
      <c r="M67" s="5"/>
    </row>
    <row r="68" spans="1:13" ht="18.75">
      <c r="A68" s="145"/>
      <c r="B68" s="149" t="s">
        <v>129</v>
      </c>
      <c r="C68" s="149"/>
      <c r="D68" s="150" t="s">
        <v>111</v>
      </c>
      <c r="E68" s="150"/>
      <c r="F68" s="41">
        <v>60</v>
      </c>
      <c r="G68" s="42">
        <v>45</v>
      </c>
      <c r="H68" s="151">
        <f>F68*G68</f>
        <v>2700</v>
      </c>
      <c r="I68" s="151"/>
      <c r="J68" s="151"/>
      <c r="K68" s="21" t="s">
        <v>298</v>
      </c>
      <c r="L68" s="5"/>
      <c r="M68" s="5"/>
    </row>
    <row r="69" spans="1:13" ht="18.75">
      <c r="A69" s="145"/>
      <c r="B69" s="149" t="s">
        <v>22</v>
      </c>
      <c r="C69" s="149"/>
      <c r="D69" s="150" t="s">
        <v>111</v>
      </c>
      <c r="E69" s="150"/>
      <c r="F69" s="41">
        <v>61</v>
      </c>
      <c r="G69" s="42">
        <v>10</v>
      </c>
      <c r="H69" s="151">
        <f>G69*F69</f>
        <v>610</v>
      </c>
      <c r="I69" s="151"/>
      <c r="J69" s="151"/>
      <c r="K69" s="21" t="s">
        <v>298</v>
      </c>
      <c r="L69" s="5"/>
      <c r="M69" s="5"/>
    </row>
    <row r="70" spans="1:13" ht="18.75" customHeight="1">
      <c r="A70" s="145"/>
      <c r="B70" s="149" t="s">
        <v>15</v>
      </c>
      <c r="C70" s="149"/>
      <c r="D70" s="150" t="s">
        <v>111</v>
      </c>
      <c r="E70" s="150"/>
      <c r="F70" s="41">
        <v>1066</v>
      </c>
      <c r="G70" s="42">
        <v>8</v>
      </c>
      <c r="H70" s="151">
        <f>F70*G70</f>
        <v>8528</v>
      </c>
      <c r="I70" s="151"/>
      <c r="J70" s="151"/>
      <c r="K70" s="21" t="s">
        <v>298</v>
      </c>
      <c r="L70" s="5"/>
      <c r="M70" s="5"/>
    </row>
    <row r="71" spans="1:13" ht="18.75" customHeight="1">
      <c r="A71" s="145"/>
      <c r="B71" s="149" t="s">
        <v>130</v>
      </c>
      <c r="C71" s="149"/>
      <c r="D71" s="150" t="s">
        <v>111</v>
      </c>
      <c r="E71" s="150"/>
      <c r="F71" s="41">
        <v>400</v>
      </c>
      <c r="G71" s="42">
        <v>28</v>
      </c>
      <c r="H71" s="151">
        <f>G71*F71</f>
        <v>11200</v>
      </c>
      <c r="I71" s="151"/>
      <c r="J71" s="151"/>
      <c r="K71" s="21" t="s">
        <v>298</v>
      </c>
      <c r="L71" s="5"/>
      <c r="M71" s="5"/>
    </row>
    <row r="72" spans="1:13" ht="19.5" customHeight="1">
      <c r="A72" s="145"/>
      <c r="B72" s="149" t="s">
        <v>21</v>
      </c>
      <c r="C72" s="149"/>
      <c r="D72" s="150" t="s">
        <v>111</v>
      </c>
      <c r="E72" s="150"/>
      <c r="F72" s="41">
        <v>625</v>
      </c>
      <c r="G72" s="42">
        <v>20</v>
      </c>
      <c r="H72" s="151">
        <f>F72*G72</f>
        <v>12500</v>
      </c>
      <c r="I72" s="151"/>
      <c r="J72" s="151"/>
      <c r="K72" s="21" t="s">
        <v>298</v>
      </c>
      <c r="L72" s="5"/>
      <c r="M72" s="5"/>
    </row>
    <row r="73" spans="1:13" ht="18.75">
      <c r="A73" s="145"/>
      <c r="B73" s="47" t="s">
        <v>16</v>
      </c>
      <c r="C73" s="48"/>
      <c r="D73" s="150" t="s">
        <v>111</v>
      </c>
      <c r="E73" s="150"/>
      <c r="F73" s="41">
        <v>2060</v>
      </c>
      <c r="G73" s="42">
        <v>4</v>
      </c>
      <c r="H73" s="151">
        <f>G73*F73</f>
        <v>8240</v>
      </c>
      <c r="I73" s="151"/>
      <c r="J73" s="151"/>
      <c r="K73" s="21" t="s">
        <v>298</v>
      </c>
      <c r="L73" s="5"/>
      <c r="M73" s="5"/>
    </row>
    <row r="74" spans="1:13" ht="17.25" customHeight="1">
      <c r="A74" s="145"/>
      <c r="B74" s="149" t="s">
        <v>131</v>
      </c>
      <c r="C74" s="149"/>
      <c r="D74" s="150" t="s">
        <v>111</v>
      </c>
      <c r="E74" s="150"/>
      <c r="F74" s="41">
        <v>98</v>
      </c>
      <c r="G74" s="42">
        <v>180</v>
      </c>
      <c r="H74" s="151">
        <f>F74*G74</f>
        <v>17640</v>
      </c>
      <c r="I74" s="151"/>
      <c r="J74" s="151"/>
      <c r="K74" s="21" t="s">
        <v>298</v>
      </c>
      <c r="L74" s="5"/>
      <c r="M74" s="5"/>
    </row>
    <row r="75" spans="1:13" ht="17.25" customHeight="1">
      <c r="A75" s="145"/>
      <c r="B75" s="149" t="s">
        <v>17</v>
      </c>
      <c r="C75" s="149"/>
      <c r="D75" s="150" t="s">
        <v>111</v>
      </c>
      <c r="E75" s="150"/>
      <c r="F75" s="41">
        <v>32</v>
      </c>
      <c r="G75" s="42">
        <v>120</v>
      </c>
      <c r="H75" s="151">
        <f>F75*G75</f>
        <v>3840</v>
      </c>
      <c r="I75" s="151"/>
      <c r="J75" s="151"/>
      <c r="K75" s="21" t="s">
        <v>298</v>
      </c>
      <c r="L75" s="5"/>
      <c r="M75" s="5"/>
    </row>
    <row r="76" spans="1:13" ht="18.75">
      <c r="A76" s="145"/>
      <c r="B76" s="149" t="s">
        <v>132</v>
      </c>
      <c r="C76" s="149"/>
      <c r="D76" s="150" t="s">
        <v>117</v>
      </c>
      <c r="E76" s="150"/>
      <c r="F76" s="41">
        <v>199</v>
      </c>
      <c r="G76" s="42">
        <v>5</v>
      </c>
      <c r="H76" s="151">
        <f>G76*F76</f>
        <v>995</v>
      </c>
      <c r="I76" s="151"/>
      <c r="J76" s="151"/>
      <c r="K76" s="21" t="s">
        <v>298</v>
      </c>
      <c r="L76" s="5"/>
      <c r="M76" s="5"/>
    </row>
    <row r="77" spans="1:13" ht="18.75">
      <c r="A77" s="145"/>
      <c r="B77" s="149" t="s">
        <v>20</v>
      </c>
      <c r="C77" s="149"/>
      <c r="D77" s="150" t="s">
        <v>117</v>
      </c>
      <c r="E77" s="150"/>
      <c r="F77" s="41">
        <v>305</v>
      </c>
      <c r="G77" s="42">
        <v>25</v>
      </c>
      <c r="H77" s="151">
        <f>F77*25</f>
        <v>7625</v>
      </c>
      <c r="I77" s="151"/>
      <c r="J77" s="151"/>
      <c r="K77" s="21" t="s">
        <v>298</v>
      </c>
      <c r="L77" s="5"/>
      <c r="M77" s="5"/>
    </row>
    <row r="78" spans="1:13" ht="18.75">
      <c r="A78" s="145"/>
      <c r="B78" s="149" t="s">
        <v>337</v>
      </c>
      <c r="C78" s="149"/>
      <c r="D78" s="150" t="s">
        <v>111</v>
      </c>
      <c r="E78" s="150"/>
      <c r="F78" s="41">
        <v>50</v>
      </c>
      <c r="G78" s="42">
        <v>80</v>
      </c>
      <c r="H78" s="151">
        <f>F78*80</f>
        <v>4000</v>
      </c>
      <c r="I78" s="151"/>
      <c r="J78" s="151"/>
      <c r="K78" s="21" t="s">
        <v>298</v>
      </c>
      <c r="L78" s="5"/>
      <c r="M78" s="5"/>
    </row>
    <row r="79" spans="1:13" ht="15" customHeight="1">
      <c r="A79" s="145"/>
      <c r="B79" s="149" t="s">
        <v>338</v>
      </c>
      <c r="C79" s="149"/>
      <c r="D79" s="150" t="s">
        <v>111</v>
      </c>
      <c r="E79" s="150"/>
      <c r="F79" s="41">
        <v>20</v>
      </c>
      <c r="G79" s="42">
        <v>350</v>
      </c>
      <c r="H79" s="151">
        <f>F79*G79</f>
        <v>7000</v>
      </c>
      <c r="I79" s="151"/>
      <c r="J79" s="151"/>
      <c r="K79" s="21" t="s">
        <v>298</v>
      </c>
      <c r="L79" s="5"/>
      <c r="M79" s="5"/>
    </row>
    <row r="80" spans="1:13" ht="18.75">
      <c r="A80" s="145"/>
      <c r="B80" s="149" t="s">
        <v>19</v>
      </c>
      <c r="C80" s="149"/>
      <c r="D80" s="150" t="s">
        <v>117</v>
      </c>
      <c r="E80" s="150"/>
      <c r="F80" s="41">
        <v>200</v>
      </c>
      <c r="G80" s="42">
        <v>25</v>
      </c>
      <c r="H80" s="151">
        <f aca="true" t="shared" si="1" ref="H80:H85">G80*F80</f>
        <v>5000</v>
      </c>
      <c r="I80" s="151"/>
      <c r="J80" s="151"/>
      <c r="K80" s="21" t="s">
        <v>298</v>
      </c>
      <c r="L80" s="5"/>
      <c r="M80" s="5"/>
    </row>
    <row r="81" spans="1:13" ht="18.75">
      <c r="A81" s="145"/>
      <c r="B81" s="149" t="s">
        <v>463</v>
      </c>
      <c r="C81" s="149"/>
      <c r="D81" s="150" t="s">
        <v>111</v>
      </c>
      <c r="E81" s="150"/>
      <c r="F81" s="41">
        <v>1125</v>
      </c>
      <c r="G81" s="42">
        <v>5</v>
      </c>
      <c r="H81" s="151">
        <f t="shared" si="1"/>
        <v>5625</v>
      </c>
      <c r="I81" s="151"/>
      <c r="J81" s="151"/>
      <c r="K81" s="21" t="s">
        <v>298</v>
      </c>
      <c r="L81" s="5"/>
      <c r="M81" s="5"/>
    </row>
    <row r="82" spans="1:13" ht="18.75">
      <c r="A82" s="145"/>
      <c r="B82" s="149" t="s">
        <v>264</v>
      </c>
      <c r="C82" s="149"/>
      <c r="D82" s="150" t="s">
        <v>111</v>
      </c>
      <c r="E82" s="150"/>
      <c r="F82" s="41">
        <v>144</v>
      </c>
      <c r="G82" s="42">
        <v>25</v>
      </c>
      <c r="H82" s="151">
        <f t="shared" si="1"/>
        <v>3600</v>
      </c>
      <c r="I82" s="151"/>
      <c r="J82" s="151"/>
      <c r="K82" s="21" t="s">
        <v>298</v>
      </c>
      <c r="L82" s="5"/>
      <c r="M82" s="5"/>
    </row>
    <row r="83" spans="1:13" ht="18.75">
      <c r="A83" s="145"/>
      <c r="B83" s="131" t="s">
        <v>133</v>
      </c>
      <c r="C83" s="131"/>
      <c r="D83" s="150" t="s">
        <v>122</v>
      </c>
      <c r="E83" s="150"/>
      <c r="F83" s="41">
        <v>215</v>
      </c>
      <c r="G83" s="42">
        <v>15</v>
      </c>
      <c r="H83" s="151">
        <f t="shared" si="1"/>
        <v>3225</v>
      </c>
      <c r="I83" s="151"/>
      <c r="J83" s="151"/>
      <c r="K83" s="21" t="s">
        <v>298</v>
      </c>
      <c r="L83" s="5"/>
      <c r="M83" s="5"/>
    </row>
    <row r="84" spans="1:13" ht="18.75">
      <c r="A84" s="145"/>
      <c r="B84" s="149" t="s">
        <v>18</v>
      </c>
      <c r="C84" s="149"/>
      <c r="D84" s="155" t="s">
        <v>111</v>
      </c>
      <c r="E84" s="156"/>
      <c r="F84" s="41">
        <v>42</v>
      </c>
      <c r="G84" s="42">
        <v>20</v>
      </c>
      <c r="H84" s="157">
        <f t="shared" si="1"/>
        <v>840</v>
      </c>
      <c r="I84" s="158"/>
      <c r="J84" s="43"/>
      <c r="K84" s="21" t="s">
        <v>298</v>
      </c>
      <c r="L84" s="5"/>
      <c r="M84" s="5"/>
    </row>
    <row r="85" spans="1:13" ht="16.5" customHeight="1">
      <c r="A85" s="145"/>
      <c r="B85" s="159" t="s">
        <v>339</v>
      </c>
      <c r="C85" s="160"/>
      <c r="D85" s="155" t="s">
        <v>111</v>
      </c>
      <c r="E85" s="156"/>
      <c r="F85" s="41">
        <v>59</v>
      </c>
      <c r="G85" s="41">
        <v>180</v>
      </c>
      <c r="H85" s="157">
        <f t="shared" si="1"/>
        <v>10620</v>
      </c>
      <c r="I85" s="158"/>
      <c r="J85" s="43">
        <f>SUM(H85)</f>
        <v>10620</v>
      </c>
      <c r="K85" s="21" t="s">
        <v>298</v>
      </c>
      <c r="L85" s="5"/>
      <c r="M85" s="5"/>
    </row>
    <row r="86" spans="1:13" ht="16.5" customHeight="1">
      <c r="A86" s="145"/>
      <c r="B86" s="161" t="s">
        <v>113</v>
      </c>
      <c r="C86" s="161"/>
      <c r="D86" s="162"/>
      <c r="E86" s="162"/>
      <c r="F86" s="50"/>
      <c r="G86" s="50"/>
      <c r="H86" s="163">
        <f>SUM(H41:J85)</f>
        <v>390554</v>
      </c>
      <c r="I86" s="163"/>
      <c r="J86" s="163"/>
      <c r="K86" s="16">
        <f>H86</f>
        <v>390554</v>
      </c>
      <c r="L86" s="13"/>
      <c r="M86" s="14"/>
    </row>
    <row r="87" spans="1:13" ht="19.5" customHeight="1">
      <c r="A87" s="145"/>
      <c r="B87" s="133" t="s">
        <v>234</v>
      </c>
      <c r="C87" s="133"/>
      <c r="D87" s="133"/>
      <c r="E87" s="133"/>
      <c r="F87" s="133"/>
      <c r="G87" s="133"/>
      <c r="H87" s="133"/>
      <c r="I87" s="133"/>
      <c r="J87" s="133"/>
      <c r="K87" s="21"/>
      <c r="L87" s="5"/>
      <c r="M87" s="5"/>
    </row>
    <row r="88" spans="1:13" ht="18.75" customHeight="1">
      <c r="A88" s="145"/>
      <c r="B88" s="164" t="s">
        <v>258</v>
      </c>
      <c r="C88" s="164"/>
      <c r="D88" s="164" t="s">
        <v>259</v>
      </c>
      <c r="E88" s="164"/>
      <c r="F88" s="51" t="s">
        <v>260</v>
      </c>
      <c r="G88" s="36" t="s">
        <v>261</v>
      </c>
      <c r="H88" s="164" t="s">
        <v>257</v>
      </c>
      <c r="I88" s="164"/>
      <c r="J88" s="164"/>
      <c r="K88" s="21"/>
      <c r="L88" s="5"/>
      <c r="M88" s="5"/>
    </row>
    <row r="89" spans="1:13" ht="18.75">
      <c r="A89" s="145"/>
      <c r="B89" s="131" t="s">
        <v>134</v>
      </c>
      <c r="C89" s="131"/>
      <c r="D89" s="150" t="s">
        <v>111</v>
      </c>
      <c r="E89" s="150"/>
      <c r="F89" s="41">
        <v>119</v>
      </c>
      <c r="G89" s="42">
        <v>110</v>
      </c>
      <c r="H89" s="151">
        <f aca="true" t="shared" si="2" ref="H89:H138">F89*G89</f>
        <v>13090</v>
      </c>
      <c r="I89" s="151"/>
      <c r="J89" s="151"/>
      <c r="K89" s="21" t="s">
        <v>300</v>
      </c>
      <c r="L89" s="5"/>
      <c r="M89" s="5"/>
    </row>
    <row r="90" spans="1:13" ht="18.75">
      <c r="A90" s="145"/>
      <c r="B90" s="131" t="s">
        <v>135</v>
      </c>
      <c r="C90" s="131"/>
      <c r="D90" s="150" t="s">
        <v>111</v>
      </c>
      <c r="E90" s="150"/>
      <c r="F90" s="41">
        <v>32</v>
      </c>
      <c r="G90" s="42">
        <v>145</v>
      </c>
      <c r="H90" s="151">
        <f t="shared" si="2"/>
        <v>4640</v>
      </c>
      <c r="I90" s="151"/>
      <c r="J90" s="151"/>
      <c r="K90" s="21" t="s">
        <v>300</v>
      </c>
      <c r="L90" s="5"/>
      <c r="M90" s="5"/>
    </row>
    <row r="91" spans="1:13" ht="18.75">
      <c r="A91" s="145"/>
      <c r="B91" s="131" t="s">
        <v>136</v>
      </c>
      <c r="C91" s="131"/>
      <c r="D91" s="150" t="s">
        <v>111</v>
      </c>
      <c r="E91" s="150"/>
      <c r="F91" s="41">
        <v>40</v>
      </c>
      <c r="G91" s="42">
        <v>90</v>
      </c>
      <c r="H91" s="151">
        <f t="shared" si="2"/>
        <v>3600</v>
      </c>
      <c r="I91" s="151"/>
      <c r="J91" s="151"/>
      <c r="K91" s="21" t="s">
        <v>300</v>
      </c>
      <c r="L91" s="5"/>
      <c r="M91" s="5"/>
    </row>
    <row r="92" spans="1:13" ht="18.75">
      <c r="A92" s="145"/>
      <c r="B92" s="131" t="s">
        <v>137</v>
      </c>
      <c r="C92" s="131"/>
      <c r="D92" s="150" t="s">
        <v>111</v>
      </c>
      <c r="E92" s="150"/>
      <c r="F92" s="41">
        <v>50</v>
      </c>
      <c r="G92" s="42">
        <v>70</v>
      </c>
      <c r="H92" s="151">
        <f>F92*G92</f>
        <v>3500</v>
      </c>
      <c r="I92" s="151"/>
      <c r="J92" s="151"/>
      <c r="K92" s="21" t="s">
        <v>300</v>
      </c>
      <c r="L92" s="5"/>
      <c r="M92" s="5"/>
    </row>
    <row r="93" spans="1:13" ht="18.75">
      <c r="A93" s="145"/>
      <c r="B93" s="125" t="s">
        <v>468</v>
      </c>
      <c r="C93" s="127"/>
      <c r="D93" s="155" t="s">
        <v>111</v>
      </c>
      <c r="E93" s="156"/>
      <c r="F93" s="41">
        <v>26</v>
      </c>
      <c r="G93" s="42">
        <v>90</v>
      </c>
      <c r="H93" s="157">
        <f>G93*F93</f>
        <v>2340</v>
      </c>
      <c r="I93" s="158"/>
      <c r="J93" s="43"/>
      <c r="K93" s="21" t="s">
        <v>300</v>
      </c>
      <c r="L93" s="5"/>
      <c r="M93" s="5"/>
    </row>
    <row r="94" spans="1:13" ht="18.75">
      <c r="A94" s="145"/>
      <c r="B94" s="125" t="s">
        <v>340</v>
      </c>
      <c r="C94" s="127"/>
      <c r="D94" s="155" t="s">
        <v>111</v>
      </c>
      <c r="E94" s="156"/>
      <c r="F94" s="41">
        <v>25</v>
      </c>
      <c r="G94" s="42">
        <v>200</v>
      </c>
      <c r="H94" s="157">
        <f>G94*F94</f>
        <v>5000</v>
      </c>
      <c r="I94" s="158"/>
      <c r="J94" s="43"/>
      <c r="K94" s="21" t="s">
        <v>300</v>
      </c>
      <c r="L94" s="5"/>
      <c r="M94" s="5"/>
    </row>
    <row r="95" spans="1:13" ht="18.75">
      <c r="A95" s="145"/>
      <c r="B95" s="131" t="s">
        <v>138</v>
      </c>
      <c r="C95" s="131"/>
      <c r="D95" s="150" t="s">
        <v>111</v>
      </c>
      <c r="E95" s="150"/>
      <c r="F95" s="41">
        <v>237</v>
      </c>
      <c r="G95" s="42">
        <v>35</v>
      </c>
      <c r="H95" s="151">
        <f t="shared" si="2"/>
        <v>8295</v>
      </c>
      <c r="I95" s="151"/>
      <c r="J95" s="151"/>
      <c r="K95" s="21" t="s">
        <v>300</v>
      </c>
      <c r="L95" s="5"/>
      <c r="M95" s="5"/>
    </row>
    <row r="96" spans="1:13" ht="18.75">
      <c r="A96" s="145"/>
      <c r="B96" s="131" t="s">
        <v>139</v>
      </c>
      <c r="C96" s="131"/>
      <c r="D96" s="150" t="s">
        <v>111</v>
      </c>
      <c r="E96" s="150"/>
      <c r="F96" s="41">
        <v>126</v>
      </c>
      <c r="G96" s="42">
        <v>180</v>
      </c>
      <c r="H96" s="151">
        <f t="shared" si="2"/>
        <v>22680</v>
      </c>
      <c r="I96" s="151"/>
      <c r="J96" s="151"/>
      <c r="K96" s="21" t="s">
        <v>300</v>
      </c>
      <c r="L96" s="5"/>
      <c r="M96" s="5"/>
    </row>
    <row r="97" spans="1:13" ht="18.75">
      <c r="A97" s="145"/>
      <c r="B97" s="131" t="s">
        <v>140</v>
      </c>
      <c r="C97" s="131"/>
      <c r="D97" s="150" t="s">
        <v>111</v>
      </c>
      <c r="E97" s="150"/>
      <c r="F97" s="41">
        <v>138</v>
      </c>
      <c r="G97" s="42">
        <v>60</v>
      </c>
      <c r="H97" s="151">
        <f t="shared" si="2"/>
        <v>8280</v>
      </c>
      <c r="I97" s="151"/>
      <c r="J97" s="151"/>
      <c r="K97" s="21" t="s">
        <v>300</v>
      </c>
      <c r="L97" s="5"/>
      <c r="M97" s="5"/>
    </row>
    <row r="98" spans="1:13" ht="18.75">
      <c r="A98" s="145"/>
      <c r="B98" s="131" t="s">
        <v>341</v>
      </c>
      <c r="C98" s="131"/>
      <c r="D98" s="150" t="s">
        <v>111</v>
      </c>
      <c r="E98" s="150"/>
      <c r="F98" s="41">
        <v>525</v>
      </c>
      <c r="G98" s="42">
        <v>55</v>
      </c>
      <c r="H98" s="151">
        <f t="shared" si="2"/>
        <v>28875</v>
      </c>
      <c r="I98" s="151"/>
      <c r="J98" s="151"/>
      <c r="K98" s="21" t="s">
        <v>300</v>
      </c>
      <c r="L98" s="5"/>
      <c r="M98" s="5"/>
    </row>
    <row r="99" spans="1:13" ht="18.75">
      <c r="A99" s="145"/>
      <c r="B99" s="125" t="s">
        <v>24</v>
      </c>
      <c r="C99" s="127"/>
      <c r="D99" s="155" t="s">
        <v>111</v>
      </c>
      <c r="E99" s="156"/>
      <c r="F99" s="41">
        <v>151</v>
      </c>
      <c r="G99" s="42">
        <v>110</v>
      </c>
      <c r="H99" s="157">
        <f>G99*F99</f>
        <v>16610</v>
      </c>
      <c r="I99" s="158"/>
      <c r="J99" s="43"/>
      <c r="K99" s="21" t="s">
        <v>300</v>
      </c>
      <c r="L99" s="5"/>
      <c r="M99" s="5"/>
    </row>
    <row r="100" spans="1:13" ht="18.75">
      <c r="A100" s="145"/>
      <c r="B100" s="125" t="s">
        <v>342</v>
      </c>
      <c r="C100" s="127"/>
      <c r="D100" s="155" t="s">
        <v>111</v>
      </c>
      <c r="E100" s="156"/>
      <c r="F100" s="41">
        <v>237</v>
      </c>
      <c r="G100" s="42">
        <v>90</v>
      </c>
      <c r="H100" s="157">
        <f>G100*F100</f>
        <v>21330</v>
      </c>
      <c r="I100" s="158"/>
      <c r="J100" s="43"/>
      <c r="K100" s="21" t="s">
        <v>300</v>
      </c>
      <c r="L100" s="5"/>
      <c r="M100" s="5"/>
    </row>
    <row r="101" spans="1:13" ht="18.75">
      <c r="A101" s="145"/>
      <c r="B101" s="131" t="s">
        <v>141</v>
      </c>
      <c r="C101" s="131"/>
      <c r="D101" s="150" t="s">
        <v>111</v>
      </c>
      <c r="E101" s="150"/>
      <c r="F101" s="41">
        <v>120</v>
      </c>
      <c r="G101" s="42">
        <v>40</v>
      </c>
      <c r="H101" s="151">
        <f t="shared" si="2"/>
        <v>4800</v>
      </c>
      <c r="I101" s="151"/>
      <c r="J101" s="151"/>
      <c r="K101" s="21" t="s">
        <v>300</v>
      </c>
      <c r="L101" s="5"/>
      <c r="M101" s="5"/>
    </row>
    <row r="102" spans="1:13" ht="18.75">
      <c r="A102" s="145"/>
      <c r="B102" s="131" t="s">
        <v>343</v>
      </c>
      <c r="C102" s="131"/>
      <c r="D102" s="155" t="s">
        <v>111</v>
      </c>
      <c r="E102" s="156"/>
      <c r="F102" s="41">
        <v>97</v>
      </c>
      <c r="G102" s="42">
        <v>90</v>
      </c>
      <c r="H102" s="157">
        <f>G102*F102</f>
        <v>8730</v>
      </c>
      <c r="I102" s="158"/>
      <c r="J102" s="43"/>
      <c r="K102" s="21" t="s">
        <v>300</v>
      </c>
      <c r="L102" s="5"/>
      <c r="M102" s="5"/>
    </row>
    <row r="103" spans="1:13" ht="18.75">
      <c r="A103" s="145"/>
      <c r="B103" s="131" t="s">
        <v>344</v>
      </c>
      <c r="C103" s="131"/>
      <c r="D103" s="150" t="s">
        <v>111</v>
      </c>
      <c r="E103" s="150"/>
      <c r="F103" s="41">
        <v>250</v>
      </c>
      <c r="G103" s="42">
        <v>60</v>
      </c>
      <c r="H103" s="151">
        <f t="shared" si="2"/>
        <v>15000</v>
      </c>
      <c r="I103" s="151"/>
      <c r="J103" s="151"/>
      <c r="K103" s="21" t="s">
        <v>300</v>
      </c>
      <c r="L103" s="5"/>
      <c r="M103" s="5"/>
    </row>
    <row r="104" spans="1:13" ht="18.75">
      <c r="A104" s="145"/>
      <c r="B104" s="131" t="s">
        <v>477</v>
      </c>
      <c r="C104" s="131"/>
      <c r="D104" s="150" t="s">
        <v>111</v>
      </c>
      <c r="E104" s="150"/>
      <c r="F104" s="41">
        <v>125</v>
      </c>
      <c r="G104" s="42">
        <v>65</v>
      </c>
      <c r="H104" s="151">
        <f t="shared" si="2"/>
        <v>8125</v>
      </c>
      <c r="I104" s="151"/>
      <c r="J104" s="151"/>
      <c r="K104" s="21" t="s">
        <v>300</v>
      </c>
      <c r="L104" s="5"/>
      <c r="M104" s="5"/>
    </row>
    <row r="105" spans="1:13" ht="18.75">
      <c r="A105" s="145"/>
      <c r="B105" s="131" t="s">
        <v>478</v>
      </c>
      <c r="C105" s="131"/>
      <c r="D105" s="150" t="s">
        <v>345</v>
      </c>
      <c r="E105" s="150"/>
      <c r="F105" s="41">
        <v>4</v>
      </c>
      <c r="G105" s="42">
        <v>1500</v>
      </c>
      <c r="H105" s="151">
        <f t="shared" si="2"/>
        <v>6000</v>
      </c>
      <c r="I105" s="151"/>
      <c r="J105" s="151"/>
      <c r="K105" s="21" t="s">
        <v>300</v>
      </c>
      <c r="L105" s="5"/>
      <c r="M105" s="5"/>
    </row>
    <row r="106" spans="1:13" ht="18.75">
      <c r="A106" s="145"/>
      <c r="B106" s="131" t="s">
        <v>469</v>
      </c>
      <c r="C106" s="131"/>
      <c r="D106" s="150" t="s">
        <v>111</v>
      </c>
      <c r="E106" s="150"/>
      <c r="F106" s="41">
        <v>59</v>
      </c>
      <c r="G106" s="42">
        <v>100</v>
      </c>
      <c r="H106" s="151">
        <f t="shared" si="2"/>
        <v>5900</v>
      </c>
      <c r="I106" s="151"/>
      <c r="J106" s="151"/>
      <c r="K106" s="21" t="s">
        <v>300</v>
      </c>
      <c r="L106" s="5"/>
      <c r="M106" s="5"/>
    </row>
    <row r="107" spans="1:13" ht="18.75">
      <c r="A107" s="145"/>
      <c r="B107" s="131" t="s">
        <v>142</v>
      </c>
      <c r="C107" s="131"/>
      <c r="D107" s="150" t="s">
        <v>111</v>
      </c>
      <c r="E107" s="150"/>
      <c r="F107" s="41">
        <v>5000</v>
      </c>
      <c r="G107" s="42">
        <v>0.25</v>
      </c>
      <c r="H107" s="151">
        <f t="shared" si="2"/>
        <v>1250</v>
      </c>
      <c r="I107" s="151"/>
      <c r="J107" s="151"/>
      <c r="K107" s="21" t="s">
        <v>300</v>
      </c>
      <c r="L107" s="5"/>
      <c r="M107" s="5"/>
    </row>
    <row r="108" spans="1:13" ht="18.75">
      <c r="A108" s="145"/>
      <c r="B108" s="131" t="s">
        <v>346</v>
      </c>
      <c r="C108" s="131"/>
      <c r="D108" s="150" t="s">
        <v>347</v>
      </c>
      <c r="E108" s="150"/>
      <c r="F108" s="41">
        <v>3000</v>
      </c>
      <c r="G108" s="42">
        <v>5</v>
      </c>
      <c r="H108" s="151">
        <f t="shared" si="2"/>
        <v>15000</v>
      </c>
      <c r="I108" s="151"/>
      <c r="J108" s="151"/>
      <c r="K108" s="21" t="s">
        <v>300</v>
      </c>
      <c r="L108" s="5"/>
      <c r="M108" s="5"/>
    </row>
    <row r="109" spans="1:13" ht="18.75">
      <c r="A109" s="145"/>
      <c r="B109" s="131" t="s">
        <v>348</v>
      </c>
      <c r="C109" s="131"/>
      <c r="D109" s="150" t="s">
        <v>349</v>
      </c>
      <c r="E109" s="150"/>
      <c r="F109" s="41">
        <v>535</v>
      </c>
      <c r="G109" s="42">
        <v>30</v>
      </c>
      <c r="H109" s="151">
        <f t="shared" si="2"/>
        <v>16050</v>
      </c>
      <c r="I109" s="151"/>
      <c r="J109" s="151"/>
      <c r="K109" s="21" t="s">
        <v>300</v>
      </c>
      <c r="L109" s="5"/>
      <c r="M109" s="5"/>
    </row>
    <row r="110" spans="1:13" ht="18.75">
      <c r="A110" s="145"/>
      <c r="B110" s="131" t="s">
        <v>471</v>
      </c>
      <c r="C110" s="131"/>
      <c r="D110" s="150" t="s">
        <v>111</v>
      </c>
      <c r="E110" s="150"/>
      <c r="F110" s="41">
        <v>70</v>
      </c>
      <c r="G110" s="42">
        <v>220</v>
      </c>
      <c r="H110" s="151">
        <f t="shared" si="2"/>
        <v>15400</v>
      </c>
      <c r="I110" s="151"/>
      <c r="J110" s="151"/>
      <c r="K110" s="21" t="s">
        <v>300</v>
      </c>
      <c r="L110" s="5"/>
      <c r="M110" s="5"/>
    </row>
    <row r="111" spans="1:13" ht="18.75">
      <c r="A111" s="145"/>
      <c r="B111" s="131" t="s">
        <v>143</v>
      </c>
      <c r="C111" s="131"/>
      <c r="D111" s="150" t="s">
        <v>111</v>
      </c>
      <c r="E111" s="150"/>
      <c r="F111" s="41">
        <v>25</v>
      </c>
      <c r="G111" s="42">
        <v>50</v>
      </c>
      <c r="H111" s="151">
        <f t="shared" si="2"/>
        <v>1250</v>
      </c>
      <c r="I111" s="151"/>
      <c r="J111" s="151"/>
      <c r="K111" s="21" t="s">
        <v>300</v>
      </c>
      <c r="L111" s="5"/>
      <c r="M111" s="5"/>
    </row>
    <row r="112" spans="1:13" ht="18.75">
      <c r="A112" s="145"/>
      <c r="B112" s="131" t="s">
        <v>144</v>
      </c>
      <c r="C112" s="131"/>
      <c r="D112" s="150" t="s">
        <v>111</v>
      </c>
      <c r="E112" s="150"/>
      <c r="F112" s="41">
        <v>165</v>
      </c>
      <c r="G112" s="42">
        <v>250</v>
      </c>
      <c r="H112" s="151">
        <f t="shared" si="2"/>
        <v>41250</v>
      </c>
      <c r="I112" s="151"/>
      <c r="J112" s="151"/>
      <c r="K112" s="21" t="s">
        <v>300</v>
      </c>
      <c r="L112" s="5"/>
      <c r="M112" s="5"/>
    </row>
    <row r="113" spans="1:13" ht="18.75">
      <c r="A113" s="145"/>
      <c r="B113" s="131" t="s">
        <v>350</v>
      </c>
      <c r="C113" s="131"/>
      <c r="D113" s="150" t="s">
        <v>111</v>
      </c>
      <c r="E113" s="150"/>
      <c r="F113" s="41">
        <v>85</v>
      </c>
      <c r="G113" s="42">
        <v>180</v>
      </c>
      <c r="H113" s="151">
        <f t="shared" si="2"/>
        <v>15300</v>
      </c>
      <c r="I113" s="151"/>
      <c r="J113" s="151"/>
      <c r="K113" s="21" t="s">
        <v>300</v>
      </c>
      <c r="L113" s="5"/>
      <c r="M113" s="5"/>
    </row>
    <row r="114" spans="1:13" ht="18.75">
      <c r="A114" s="145"/>
      <c r="B114" s="131" t="s">
        <v>25</v>
      </c>
      <c r="C114" s="131"/>
      <c r="D114" s="150" t="s">
        <v>112</v>
      </c>
      <c r="E114" s="150"/>
      <c r="F114" s="41">
        <v>200</v>
      </c>
      <c r="G114" s="42">
        <v>100</v>
      </c>
      <c r="H114" s="151">
        <f t="shared" si="2"/>
        <v>20000</v>
      </c>
      <c r="I114" s="151"/>
      <c r="J114" s="151"/>
      <c r="K114" s="21" t="s">
        <v>300</v>
      </c>
      <c r="L114" s="5"/>
      <c r="M114" s="5"/>
    </row>
    <row r="115" spans="1:13" ht="18.75">
      <c r="A115" s="145"/>
      <c r="B115" s="131" t="s">
        <v>145</v>
      </c>
      <c r="C115" s="131"/>
      <c r="D115" s="150" t="s">
        <v>111</v>
      </c>
      <c r="E115" s="150"/>
      <c r="F115" s="41">
        <v>120</v>
      </c>
      <c r="G115" s="42">
        <v>60</v>
      </c>
      <c r="H115" s="151">
        <f t="shared" si="2"/>
        <v>7200</v>
      </c>
      <c r="I115" s="151"/>
      <c r="J115" s="151"/>
      <c r="K115" s="21" t="s">
        <v>300</v>
      </c>
      <c r="L115" s="5"/>
      <c r="M115" s="5"/>
    </row>
    <row r="116" spans="1:13" ht="18.75">
      <c r="A116" s="145"/>
      <c r="B116" s="131" t="s">
        <v>351</v>
      </c>
      <c r="C116" s="131"/>
      <c r="D116" s="150" t="s">
        <v>111</v>
      </c>
      <c r="E116" s="150"/>
      <c r="F116" s="41">
        <v>22</v>
      </c>
      <c r="G116" s="42">
        <v>65</v>
      </c>
      <c r="H116" s="151">
        <f t="shared" si="2"/>
        <v>1430</v>
      </c>
      <c r="I116" s="151"/>
      <c r="J116" s="151"/>
      <c r="K116" s="21" t="s">
        <v>300</v>
      </c>
      <c r="L116" s="5"/>
      <c r="M116" s="5"/>
    </row>
    <row r="117" spans="1:13" ht="18.75">
      <c r="A117" s="145"/>
      <c r="B117" s="131" t="s">
        <v>425</v>
      </c>
      <c r="C117" s="131"/>
      <c r="D117" s="150" t="s">
        <v>111</v>
      </c>
      <c r="E117" s="150"/>
      <c r="F117" s="41">
        <v>275</v>
      </c>
      <c r="G117" s="42">
        <v>155</v>
      </c>
      <c r="H117" s="151">
        <f t="shared" si="2"/>
        <v>42625</v>
      </c>
      <c r="I117" s="151"/>
      <c r="J117" s="151"/>
      <c r="K117" s="21" t="s">
        <v>300</v>
      </c>
      <c r="L117" s="5"/>
      <c r="M117" s="5"/>
    </row>
    <row r="118" spans="1:13" ht="18.75">
      <c r="A118" s="145"/>
      <c r="B118" s="165" t="s">
        <v>424</v>
      </c>
      <c r="C118" s="165"/>
      <c r="D118" s="150" t="s">
        <v>146</v>
      </c>
      <c r="E118" s="150"/>
      <c r="F118" s="41">
        <v>900</v>
      </c>
      <c r="G118" s="42">
        <v>45</v>
      </c>
      <c r="H118" s="151">
        <f t="shared" si="2"/>
        <v>40500</v>
      </c>
      <c r="I118" s="151"/>
      <c r="J118" s="151"/>
      <c r="K118" s="21" t="s">
        <v>300</v>
      </c>
      <c r="L118" s="5"/>
      <c r="M118" s="5"/>
    </row>
    <row r="119" spans="1:13" ht="18.75">
      <c r="A119" s="145"/>
      <c r="B119" s="131" t="s">
        <v>470</v>
      </c>
      <c r="C119" s="131"/>
      <c r="D119" s="150" t="s">
        <v>111</v>
      </c>
      <c r="E119" s="150"/>
      <c r="F119" s="41">
        <v>35</v>
      </c>
      <c r="G119" s="42">
        <v>1000</v>
      </c>
      <c r="H119" s="151">
        <f>G119*F119</f>
        <v>35000</v>
      </c>
      <c r="I119" s="151"/>
      <c r="J119" s="151"/>
      <c r="K119" s="21" t="s">
        <v>300</v>
      </c>
      <c r="L119" s="5"/>
      <c r="M119" s="5"/>
    </row>
    <row r="120" spans="1:13" ht="18.75">
      <c r="A120" s="145"/>
      <c r="B120" s="131" t="s">
        <v>26</v>
      </c>
      <c r="C120" s="131"/>
      <c r="D120" s="150" t="s">
        <v>111</v>
      </c>
      <c r="E120" s="150"/>
      <c r="F120" s="41">
        <v>100</v>
      </c>
      <c r="G120" s="42">
        <v>75</v>
      </c>
      <c r="H120" s="151">
        <f t="shared" si="2"/>
        <v>7500</v>
      </c>
      <c r="I120" s="151"/>
      <c r="J120" s="151"/>
      <c r="K120" s="21" t="s">
        <v>300</v>
      </c>
      <c r="L120" s="5"/>
      <c r="M120" s="5"/>
    </row>
    <row r="121" spans="1:13" ht="18.75">
      <c r="A121" s="145"/>
      <c r="B121" s="131" t="s">
        <v>165</v>
      </c>
      <c r="C121" s="131"/>
      <c r="D121" s="150" t="s">
        <v>111</v>
      </c>
      <c r="E121" s="150"/>
      <c r="F121" s="41">
        <v>5</v>
      </c>
      <c r="G121" s="42">
        <v>768.84</v>
      </c>
      <c r="H121" s="151">
        <f t="shared" si="2"/>
        <v>3844.2000000000003</v>
      </c>
      <c r="I121" s="151"/>
      <c r="J121" s="151"/>
      <c r="K121" s="21" t="s">
        <v>300</v>
      </c>
      <c r="L121" s="5"/>
      <c r="M121" s="5"/>
    </row>
    <row r="122" spans="1:13" ht="18.75">
      <c r="A122" s="145"/>
      <c r="B122" s="125" t="s">
        <v>166</v>
      </c>
      <c r="C122" s="127"/>
      <c r="D122" s="150" t="s">
        <v>111</v>
      </c>
      <c r="E122" s="150"/>
      <c r="F122" s="41">
        <v>25</v>
      </c>
      <c r="G122" s="42">
        <v>2500</v>
      </c>
      <c r="H122" s="151">
        <f t="shared" si="2"/>
        <v>62500</v>
      </c>
      <c r="I122" s="151"/>
      <c r="J122" s="151"/>
      <c r="K122" s="21" t="s">
        <v>300</v>
      </c>
      <c r="L122" s="5"/>
      <c r="M122" s="5"/>
    </row>
    <row r="123" spans="1:13" ht="18.75">
      <c r="A123" s="145"/>
      <c r="B123" s="131" t="s">
        <v>352</v>
      </c>
      <c r="C123" s="131"/>
      <c r="D123" s="150" t="s">
        <v>111</v>
      </c>
      <c r="E123" s="150"/>
      <c r="F123" s="41">
        <v>30</v>
      </c>
      <c r="G123" s="42">
        <v>450</v>
      </c>
      <c r="H123" s="151">
        <f t="shared" si="2"/>
        <v>13500</v>
      </c>
      <c r="I123" s="151"/>
      <c r="J123" s="151"/>
      <c r="K123" s="21" t="s">
        <v>300</v>
      </c>
      <c r="L123" s="5"/>
      <c r="M123" s="5"/>
    </row>
    <row r="124" spans="1:13" ht="18.75">
      <c r="A124" s="145"/>
      <c r="B124" s="131" t="s">
        <v>167</v>
      </c>
      <c r="C124" s="131"/>
      <c r="D124" s="150" t="s">
        <v>111</v>
      </c>
      <c r="E124" s="150"/>
      <c r="F124" s="41">
        <v>9</v>
      </c>
      <c r="G124" s="42">
        <v>200</v>
      </c>
      <c r="H124" s="151">
        <f t="shared" si="2"/>
        <v>1800</v>
      </c>
      <c r="I124" s="151"/>
      <c r="J124" s="151"/>
      <c r="K124" s="21" t="s">
        <v>300</v>
      </c>
      <c r="L124" s="5"/>
      <c r="M124" s="5"/>
    </row>
    <row r="125" spans="1:13" ht="18.75">
      <c r="A125" s="145"/>
      <c r="B125" s="131" t="s">
        <v>472</v>
      </c>
      <c r="C125" s="131"/>
      <c r="D125" s="150" t="s">
        <v>111</v>
      </c>
      <c r="E125" s="150"/>
      <c r="F125" s="41">
        <v>25</v>
      </c>
      <c r="G125" s="42">
        <v>1200</v>
      </c>
      <c r="H125" s="151">
        <f t="shared" si="2"/>
        <v>30000</v>
      </c>
      <c r="I125" s="151"/>
      <c r="J125" s="151"/>
      <c r="K125" s="21" t="s">
        <v>300</v>
      </c>
      <c r="L125" s="5"/>
      <c r="M125" s="5"/>
    </row>
    <row r="126" spans="1:13" ht="18.75">
      <c r="A126" s="145"/>
      <c r="B126" s="125" t="s">
        <v>353</v>
      </c>
      <c r="C126" s="127"/>
      <c r="D126" s="155" t="s">
        <v>111</v>
      </c>
      <c r="E126" s="156"/>
      <c r="F126" s="41">
        <v>5</v>
      </c>
      <c r="G126" s="42">
        <v>150</v>
      </c>
      <c r="H126" s="157">
        <f>F126*G126</f>
        <v>750</v>
      </c>
      <c r="I126" s="158"/>
      <c r="J126" s="43"/>
      <c r="K126" s="21" t="s">
        <v>300</v>
      </c>
      <c r="L126" s="5"/>
      <c r="M126" s="5"/>
    </row>
    <row r="127" spans="1:13" ht="18.75">
      <c r="A127" s="145"/>
      <c r="B127" s="125" t="s">
        <v>354</v>
      </c>
      <c r="C127" s="127"/>
      <c r="D127" s="155" t="s">
        <v>111</v>
      </c>
      <c r="E127" s="156"/>
      <c r="F127" s="41">
        <v>45</v>
      </c>
      <c r="G127" s="42">
        <v>65</v>
      </c>
      <c r="H127" s="157">
        <f>F127*G127</f>
        <v>2925</v>
      </c>
      <c r="I127" s="158"/>
      <c r="J127" s="43"/>
      <c r="K127" s="21" t="s">
        <v>300</v>
      </c>
      <c r="L127" s="5"/>
      <c r="M127" s="5"/>
    </row>
    <row r="128" spans="1:13" ht="18.75">
      <c r="A128" s="145"/>
      <c r="B128" s="131" t="s">
        <v>168</v>
      </c>
      <c r="C128" s="131"/>
      <c r="D128" s="150" t="s">
        <v>111</v>
      </c>
      <c r="E128" s="150"/>
      <c r="F128" s="41">
        <v>350</v>
      </c>
      <c r="G128" s="42">
        <v>120</v>
      </c>
      <c r="H128" s="151">
        <f t="shared" si="2"/>
        <v>42000</v>
      </c>
      <c r="I128" s="151"/>
      <c r="J128" s="151"/>
      <c r="K128" s="21" t="s">
        <v>300</v>
      </c>
      <c r="L128" s="5"/>
      <c r="M128" s="5"/>
    </row>
    <row r="129" spans="1:13" ht="18.75">
      <c r="A129" s="145"/>
      <c r="B129" s="131" t="s">
        <v>355</v>
      </c>
      <c r="C129" s="131"/>
      <c r="D129" s="150" t="s">
        <v>111</v>
      </c>
      <c r="E129" s="150"/>
      <c r="F129" s="41">
        <v>140</v>
      </c>
      <c r="G129" s="42">
        <v>110</v>
      </c>
      <c r="H129" s="151">
        <f t="shared" si="2"/>
        <v>15400</v>
      </c>
      <c r="I129" s="151"/>
      <c r="J129" s="151"/>
      <c r="K129" s="21" t="s">
        <v>300</v>
      </c>
      <c r="L129" s="5"/>
      <c r="M129" s="5"/>
    </row>
    <row r="130" spans="1:13" ht="18.75">
      <c r="A130" s="145"/>
      <c r="B130" s="131" t="s">
        <v>473</v>
      </c>
      <c r="C130" s="131"/>
      <c r="D130" s="150" t="s">
        <v>111</v>
      </c>
      <c r="E130" s="150"/>
      <c r="F130" s="41">
        <v>29</v>
      </c>
      <c r="G130" s="42">
        <v>650</v>
      </c>
      <c r="H130" s="151">
        <f t="shared" si="2"/>
        <v>18850</v>
      </c>
      <c r="I130" s="151"/>
      <c r="J130" s="151"/>
      <c r="K130" s="21" t="s">
        <v>300</v>
      </c>
      <c r="L130" s="5"/>
      <c r="M130" s="5"/>
    </row>
    <row r="131" spans="1:13" ht="21" customHeight="1">
      <c r="A131" s="145"/>
      <c r="B131" s="125" t="s">
        <v>475</v>
      </c>
      <c r="C131" s="127"/>
      <c r="D131" s="155" t="s">
        <v>111</v>
      </c>
      <c r="E131" s="156"/>
      <c r="F131" s="41">
        <v>10</v>
      </c>
      <c r="G131" s="42">
        <v>3800</v>
      </c>
      <c r="H131" s="157">
        <f>G131*F131</f>
        <v>38000</v>
      </c>
      <c r="I131" s="158"/>
      <c r="J131" s="43"/>
      <c r="K131" s="21" t="s">
        <v>300</v>
      </c>
      <c r="L131" s="5"/>
      <c r="M131" s="5"/>
    </row>
    <row r="132" spans="1:13" ht="18.75">
      <c r="A132" s="145"/>
      <c r="B132" s="131" t="s">
        <v>169</v>
      </c>
      <c r="C132" s="131"/>
      <c r="D132" s="150" t="s">
        <v>111</v>
      </c>
      <c r="E132" s="150"/>
      <c r="F132" s="41">
        <v>60</v>
      </c>
      <c r="G132" s="42">
        <v>40</v>
      </c>
      <c r="H132" s="151">
        <f t="shared" si="2"/>
        <v>2400</v>
      </c>
      <c r="I132" s="151"/>
      <c r="J132" s="151"/>
      <c r="K132" s="21" t="s">
        <v>300</v>
      </c>
      <c r="L132" s="5"/>
      <c r="M132" s="5"/>
    </row>
    <row r="133" spans="1:13" ht="18.75">
      <c r="A133" s="145"/>
      <c r="B133" s="125" t="s">
        <v>356</v>
      </c>
      <c r="C133" s="127"/>
      <c r="D133" s="155" t="s">
        <v>111</v>
      </c>
      <c r="E133" s="156"/>
      <c r="F133" s="41">
        <v>205</v>
      </c>
      <c r="G133" s="42">
        <v>56</v>
      </c>
      <c r="H133" s="157">
        <f>F133*G133</f>
        <v>11480</v>
      </c>
      <c r="I133" s="158"/>
      <c r="J133" s="43"/>
      <c r="K133" s="21" t="s">
        <v>300</v>
      </c>
      <c r="L133" s="5"/>
      <c r="M133" s="5"/>
    </row>
    <row r="134" spans="1:13" ht="18.75">
      <c r="A134" s="145"/>
      <c r="B134" s="125" t="s">
        <v>476</v>
      </c>
      <c r="C134" s="127"/>
      <c r="D134" s="155" t="s">
        <v>111</v>
      </c>
      <c r="E134" s="156"/>
      <c r="F134" s="41">
        <v>8</v>
      </c>
      <c r="G134" s="42">
        <v>3500</v>
      </c>
      <c r="H134" s="157">
        <f>F134*G134</f>
        <v>28000</v>
      </c>
      <c r="I134" s="158"/>
      <c r="J134" s="43"/>
      <c r="K134" s="21" t="s">
        <v>300</v>
      </c>
      <c r="L134" s="5"/>
      <c r="M134" s="5"/>
    </row>
    <row r="135" spans="1:13" ht="18.75">
      <c r="A135" s="145"/>
      <c r="B135" s="125" t="s">
        <v>474</v>
      </c>
      <c r="C135" s="127"/>
      <c r="D135" s="155" t="s">
        <v>111</v>
      </c>
      <c r="E135" s="156"/>
      <c r="F135" s="41">
        <v>30</v>
      </c>
      <c r="G135" s="42">
        <v>1000</v>
      </c>
      <c r="H135" s="157">
        <f>F135*G135</f>
        <v>30000</v>
      </c>
      <c r="I135" s="158"/>
      <c r="J135" s="43"/>
      <c r="K135" s="21" t="s">
        <v>300</v>
      </c>
      <c r="L135" s="5"/>
      <c r="M135" s="5"/>
    </row>
    <row r="136" spans="1:13" ht="18" customHeight="1">
      <c r="A136" s="145"/>
      <c r="B136" s="125" t="s">
        <v>357</v>
      </c>
      <c r="C136" s="127"/>
      <c r="D136" s="155" t="s">
        <v>111</v>
      </c>
      <c r="E136" s="156"/>
      <c r="F136" s="41">
        <v>12</v>
      </c>
      <c r="G136" s="42">
        <v>1200</v>
      </c>
      <c r="H136" s="157">
        <f>G136*F136</f>
        <v>14400</v>
      </c>
      <c r="I136" s="158"/>
      <c r="J136" s="43"/>
      <c r="K136" s="21" t="s">
        <v>300</v>
      </c>
      <c r="L136" s="5"/>
      <c r="M136" s="5"/>
    </row>
    <row r="137" spans="1:13" ht="18.75" customHeight="1">
      <c r="A137" s="145"/>
      <c r="B137" s="125" t="s">
        <v>299</v>
      </c>
      <c r="C137" s="127"/>
      <c r="D137" s="155" t="s">
        <v>111</v>
      </c>
      <c r="E137" s="156"/>
      <c r="F137" s="41">
        <v>360</v>
      </c>
      <c r="G137" s="42">
        <v>36</v>
      </c>
      <c r="H137" s="157">
        <f>G137*F137</f>
        <v>12960</v>
      </c>
      <c r="I137" s="158"/>
      <c r="J137" s="43"/>
      <c r="K137" s="21" t="s">
        <v>300</v>
      </c>
      <c r="L137" s="5"/>
      <c r="M137" s="5"/>
    </row>
    <row r="138" spans="1:13" ht="19.5" customHeight="1">
      <c r="A138" s="145"/>
      <c r="B138" s="131" t="s">
        <v>358</v>
      </c>
      <c r="C138" s="131"/>
      <c r="D138" s="150" t="s">
        <v>111</v>
      </c>
      <c r="E138" s="150"/>
      <c r="F138" s="41">
        <v>25</v>
      </c>
      <c r="G138" s="42">
        <v>250</v>
      </c>
      <c r="H138" s="151">
        <f t="shared" si="2"/>
        <v>6250</v>
      </c>
      <c r="I138" s="151"/>
      <c r="J138" s="151"/>
      <c r="K138" s="21" t="s">
        <v>300</v>
      </c>
      <c r="L138" s="5"/>
      <c r="M138" s="5"/>
    </row>
    <row r="139" spans="1:13" ht="21" customHeight="1">
      <c r="A139" s="145"/>
      <c r="B139" s="162" t="s">
        <v>170</v>
      </c>
      <c r="C139" s="162"/>
      <c r="D139" s="162"/>
      <c r="E139" s="162"/>
      <c r="F139" s="50"/>
      <c r="G139" s="50"/>
      <c r="H139" s="163">
        <f>SUM(H89:J138)</f>
        <v>781609.2</v>
      </c>
      <c r="I139" s="163"/>
      <c r="J139" s="163"/>
      <c r="K139" s="15">
        <f>H139</f>
        <v>781609.2</v>
      </c>
      <c r="L139" s="5"/>
      <c r="M139" s="14"/>
    </row>
    <row r="140" spans="1:13" ht="23.25" customHeight="1">
      <c r="A140" s="145"/>
      <c r="B140" s="133" t="s">
        <v>235</v>
      </c>
      <c r="C140" s="133"/>
      <c r="D140" s="133"/>
      <c r="E140" s="133"/>
      <c r="F140" s="133"/>
      <c r="G140" s="133"/>
      <c r="H140" s="133"/>
      <c r="I140" s="133"/>
      <c r="J140" s="133"/>
      <c r="K140" s="21"/>
      <c r="L140" s="5"/>
      <c r="M140" s="5"/>
    </row>
    <row r="141" spans="1:13" ht="18.75" customHeight="1">
      <c r="A141" s="145"/>
      <c r="B141" s="164" t="s">
        <v>258</v>
      </c>
      <c r="C141" s="164"/>
      <c r="D141" s="164" t="s">
        <v>259</v>
      </c>
      <c r="E141" s="164"/>
      <c r="F141" s="51" t="s">
        <v>260</v>
      </c>
      <c r="G141" s="36" t="s">
        <v>261</v>
      </c>
      <c r="H141" s="164" t="s">
        <v>257</v>
      </c>
      <c r="I141" s="164"/>
      <c r="J141" s="164"/>
      <c r="K141" s="21"/>
      <c r="L141" s="5"/>
      <c r="M141" s="5"/>
    </row>
    <row r="142" spans="1:13" ht="18.75">
      <c r="A142" s="145"/>
      <c r="B142" s="131" t="s">
        <v>359</v>
      </c>
      <c r="C142" s="131"/>
      <c r="D142" s="150" t="s">
        <v>111</v>
      </c>
      <c r="E142" s="150"/>
      <c r="F142" s="41">
        <v>386</v>
      </c>
      <c r="G142" s="42">
        <v>25</v>
      </c>
      <c r="H142" s="151">
        <f>F142*G142</f>
        <v>9650</v>
      </c>
      <c r="I142" s="151"/>
      <c r="J142" s="151"/>
      <c r="K142" s="21" t="s">
        <v>300</v>
      </c>
      <c r="L142" s="5"/>
      <c r="M142" s="5"/>
    </row>
    <row r="143" spans="1:13" ht="18.75">
      <c r="A143" s="145"/>
      <c r="B143" s="131" t="s">
        <v>73</v>
      </c>
      <c r="C143" s="131"/>
      <c r="D143" s="150" t="s">
        <v>111</v>
      </c>
      <c r="E143" s="150"/>
      <c r="F143" s="41">
        <v>42</v>
      </c>
      <c r="G143" s="42">
        <v>300</v>
      </c>
      <c r="H143" s="151">
        <f>G143*F143</f>
        <v>12600</v>
      </c>
      <c r="I143" s="151"/>
      <c r="J143" s="151"/>
      <c r="K143" s="21" t="s">
        <v>300</v>
      </c>
      <c r="L143" s="5"/>
      <c r="M143" s="5"/>
    </row>
    <row r="144" spans="1:13" ht="18.75">
      <c r="A144" s="145"/>
      <c r="B144" s="131" t="s">
        <v>481</v>
      </c>
      <c r="C144" s="131"/>
      <c r="D144" s="155" t="s">
        <v>111</v>
      </c>
      <c r="E144" s="156"/>
      <c r="F144" s="41">
        <v>24</v>
      </c>
      <c r="G144" s="42">
        <v>1500</v>
      </c>
      <c r="H144" s="157">
        <f>G144*F144</f>
        <v>36000</v>
      </c>
      <c r="I144" s="158"/>
      <c r="J144" s="43"/>
      <c r="K144" s="21" t="s">
        <v>300</v>
      </c>
      <c r="L144" s="5"/>
      <c r="M144" s="5"/>
    </row>
    <row r="145" spans="1:13" ht="18.75">
      <c r="A145" s="145"/>
      <c r="B145" s="131" t="s">
        <v>360</v>
      </c>
      <c r="C145" s="131"/>
      <c r="D145" s="155" t="s">
        <v>111</v>
      </c>
      <c r="E145" s="156"/>
      <c r="F145" s="41">
        <v>973</v>
      </c>
      <c r="G145" s="42">
        <v>80</v>
      </c>
      <c r="H145" s="157">
        <f>G145*F145</f>
        <v>77840</v>
      </c>
      <c r="I145" s="158"/>
      <c r="J145" s="43"/>
      <c r="K145" s="21" t="s">
        <v>300</v>
      </c>
      <c r="L145" s="5"/>
      <c r="M145" s="5"/>
    </row>
    <row r="146" spans="1:13" ht="18.75">
      <c r="A146" s="145"/>
      <c r="B146" s="131" t="s">
        <v>171</v>
      </c>
      <c r="C146" s="131"/>
      <c r="D146" s="150" t="s">
        <v>111</v>
      </c>
      <c r="E146" s="150"/>
      <c r="F146" s="41">
        <v>1050</v>
      </c>
      <c r="G146" s="42">
        <v>14</v>
      </c>
      <c r="H146" s="151">
        <f>F146*G146</f>
        <v>14700</v>
      </c>
      <c r="I146" s="151"/>
      <c r="J146" s="151"/>
      <c r="K146" s="21" t="s">
        <v>300</v>
      </c>
      <c r="L146" s="5"/>
      <c r="M146" s="5"/>
    </row>
    <row r="147" spans="1:13" ht="18.75">
      <c r="A147" s="145"/>
      <c r="B147" s="125" t="s">
        <v>361</v>
      </c>
      <c r="C147" s="127"/>
      <c r="D147" s="155" t="s">
        <v>111</v>
      </c>
      <c r="E147" s="156"/>
      <c r="F147" s="41">
        <v>70</v>
      </c>
      <c r="G147" s="42">
        <v>40</v>
      </c>
      <c r="H147" s="157">
        <f>F147*G147</f>
        <v>2800</v>
      </c>
      <c r="I147" s="158"/>
      <c r="J147" s="43"/>
      <c r="K147" s="21" t="s">
        <v>300</v>
      </c>
      <c r="L147" s="5"/>
      <c r="M147" s="5"/>
    </row>
    <row r="148" spans="1:13" ht="18.75">
      <c r="A148" s="145"/>
      <c r="B148" s="125" t="s">
        <v>362</v>
      </c>
      <c r="C148" s="127"/>
      <c r="D148" s="155" t="s">
        <v>111</v>
      </c>
      <c r="E148" s="156"/>
      <c r="F148" s="41">
        <v>28</v>
      </c>
      <c r="G148" s="42">
        <v>380</v>
      </c>
      <c r="H148" s="157">
        <f>G148*F148</f>
        <v>10640</v>
      </c>
      <c r="I148" s="158"/>
      <c r="J148" s="43"/>
      <c r="K148" s="21" t="s">
        <v>300</v>
      </c>
      <c r="L148" s="5"/>
      <c r="M148" s="5"/>
    </row>
    <row r="149" spans="1:13" ht="18.75">
      <c r="A149" s="145"/>
      <c r="B149" s="131" t="s">
        <v>74</v>
      </c>
      <c r="C149" s="131"/>
      <c r="D149" s="150" t="s">
        <v>111</v>
      </c>
      <c r="E149" s="150"/>
      <c r="F149" s="41">
        <v>35</v>
      </c>
      <c r="G149" s="42">
        <v>380</v>
      </c>
      <c r="H149" s="151">
        <v>13860</v>
      </c>
      <c r="I149" s="151"/>
      <c r="J149" s="151"/>
      <c r="K149" s="21" t="s">
        <v>300</v>
      </c>
      <c r="L149" s="5"/>
      <c r="M149" s="5"/>
    </row>
    <row r="150" spans="1:13" ht="18.75">
      <c r="A150" s="145"/>
      <c r="B150" s="131" t="s">
        <v>480</v>
      </c>
      <c r="C150" s="131"/>
      <c r="D150" s="150" t="s">
        <v>111</v>
      </c>
      <c r="E150" s="150"/>
      <c r="F150" s="41">
        <v>76</v>
      </c>
      <c r="G150" s="42">
        <v>70</v>
      </c>
      <c r="H150" s="151">
        <f>F150*G150</f>
        <v>5320</v>
      </c>
      <c r="I150" s="151"/>
      <c r="J150" s="151"/>
      <c r="K150" s="21" t="s">
        <v>300</v>
      </c>
      <c r="L150" s="5"/>
      <c r="M150" s="5"/>
    </row>
    <row r="151" spans="1:13" ht="18.75">
      <c r="A151" s="145"/>
      <c r="B151" s="131" t="s">
        <v>546</v>
      </c>
      <c r="C151" s="131"/>
      <c r="D151" s="150" t="s">
        <v>111</v>
      </c>
      <c r="E151" s="150"/>
      <c r="F151" s="41">
        <v>25</v>
      </c>
      <c r="G151" s="42">
        <v>2000</v>
      </c>
      <c r="H151" s="151">
        <f>G151*F151</f>
        <v>50000</v>
      </c>
      <c r="I151" s="151"/>
      <c r="J151" s="151"/>
      <c r="K151" s="21" t="s">
        <v>300</v>
      </c>
      <c r="L151" s="5"/>
      <c r="M151" s="5"/>
    </row>
    <row r="152" spans="1:13" ht="18.75">
      <c r="A152" s="145"/>
      <c r="B152" s="131" t="s">
        <v>479</v>
      </c>
      <c r="C152" s="131"/>
      <c r="D152" s="150" t="s">
        <v>111</v>
      </c>
      <c r="E152" s="150"/>
      <c r="F152" s="41">
        <v>135</v>
      </c>
      <c r="G152" s="42">
        <v>80</v>
      </c>
      <c r="H152" s="151">
        <f>F152*G152</f>
        <v>10800</v>
      </c>
      <c r="I152" s="151"/>
      <c r="J152" s="151"/>
      <c r="K152" s="21" t="s">
        <v>300</v>
      </c>
      <c r="L152" s="5"/>
      <c r="M152" s="5"/>
    </row>
    <row r="153" spans="1:13" ht="18.75">
      <c r="A153" s="145"/>
      <c r="B153" s="125" t="s">
        <v>75</v>
      </c>
      <c r="C153" s="127"/>
      <c r="D153" s="155" t="s">
        <v>111</v>
      </c>
      <c r="E153" s="156"/>
      <c r="F153" s="41">
        <v>350</v>
      </c>
      <c r="G153" s="42">
        <v>80</v>
      </c>
      <c r="H153" s="157">
        <f>F153*G153</f>
        <v>28000</v>
      </c>
      <c r="I153" s="158"/>
      <c r="J153" s="43"/>
      <c r="K153" s="21" t="s">
        <v>300</v>
      </c>
      <c r="L153" s="5"/>
      <c r="M153" s="5"/>
    </row>
    <row r="154" spans="1:13" ht="18.75">
      <c r="A154" s="145"/>
      <c r="B154" s="125" t="s">
        <v>363</v>
      </c>
      <c r="C154" s="127"/>
      <c r="D154" s="155" t="s">
        <v>111</v>
      </c>
      <c r="E154" s="156"/>
      <c r="F154" s="41">
        <v>148</v>
      </c>
      <c r="G154" s="42">
        <v>400</v>
      </c>
      <c r="H154" s="157">
        <f aca="true" t="shared" si="3" ref="H154:H175">F154*G154</f>
        <v>59200</v>
      </c>
      <c r="I154" s="158"/>
      <c r="J154" s="43"/>
      <c r="K154" s="21" t="s">
        <v>300</v>
      </c>
      <c r="L154" s="5"/>
      <c r="M154" s="5"/>
    </row>
    <row r="155" spans="1:13" ht="18.75">
      <c r="A155" s="145"/>
      <c r="B155" s="125" t="s">
        <v>364</v>
      </c>
      <c r="C155" s="127"/>
      <c r="D155" s="155" t="s">
        <v>111</v>
      </c>
      <c r="E155" s="156"/>
      <c r="F155" s="41">
        <v>10</v>
      </c>
      <c r="G155" s="42">
        <v>25</v>
      </c>
      <c r="H155" s="157">
        <f t="shared" si="3"/>
        <v>250</v>
      </c>
      <c r="I155" s="158"/>
      <c r="J155" s="43"/>
      <c r="K155" s="21" t="s">
        <v>300</v>
      </c>
      <c r="L155" s="5"/>
      <c r="M155" s="5"/>
    </row>
    <row r="156" spans="1:13" ht="18.75">
      <c r="A156" s="145"/>
      <c r="B156" s="125" t="s">
        <v>365</v>
      </c>
      <c r="C156" s="127"/>
      <c r="D156" s="155" t="s">
        <v>146</v>
      </c>
      <c r="E156" s="156"/>
      <c r="F156" s="41">
        <v>750</v>
      </c>
      <c r="G156" s="42">
        <v>45</v>
      </c>
      <c r="H156" s="157">
        <f t="shared" si="3"/>
        <v>33750</v>
      </c>
      <c r="I156" s="158"/>
      <c r="J156" s="43"/>
      <c r="K156" s="21" t="s">
        <v>300</v>
      </c>
      <c r="L156" s="5"/>
      <c r="M156" s="5"/>
    </row>
    <row r="157" spans="1:13" ht="18.75">
      <c r="A157" s="145"/>
      <c r="B157" s="125" t="s">
        <v>81</v>
      </c>
      <c r="C157" s="127"/>
      <c r="D157" s="155" t="s">
        <v>111</v>
      </c>
      <c r="E157" s="156"/>
      <c r="F157" s="41">
        <v>70</v>
      </c>
      <c r="G157" s="42">
        <v>100</v>
      </c>
      <c r="H157" s="157">
        <f>F157*G157</f>
        <v>7000</v>
      </c>
      <c r="I157" s="158"/>
      <c r="J157" s="43"/>
      <c r="K157" s="21" t="s">
        <v>300</v>
      </c>
      <c r="L157" s="5"/>
      <c r="M157" s="5"/>
    </row>
    <row r="158" spans="1:13" ht="18.75">
      <c r="A158" s="145"/>
      <c r="B158" s="125" t="s">
        <v>366</v>
      </c>
      <c r="C158" s="127"/>
      <c r="D158" s="155" t="s">
        <v>111</v>
      </c>
      <c r="E158" s="156"/>
      <c r="F158" s="41">
        <v>22</v>
      </c>
      <c r="G158" s="42">
        <v>300</v>
      </c>
      <c r="H158" s="157">
        <f t="shared" si="3"/>
        <v>6600</v>
      </c>
      <c r="I158" s="158"/>
      <c r="J158" s="43"/>
      <c r="K158" s="21" t="s">
        <v>300</v>
      </c>
      <c r="L158" s="5"/>
      <c r="M158" s="5"/>
    </row>
    <row r="159" spans="1:13" ht="31.5" customHeight="1">
      <c r="A159" s="145"/>
      <c r="B159" s="125" t="s">
        <v>76</v>
      </c>
      <c r="C159" s="127"/>
      <c r="D159" s="155" t="s">
        <v>345</v>
      </c>
      <c r="E159" s="156"/>
      <c r="F159" s="41">
        <v>20</v>
      </c>
      <c r="G159" s="42">
        <v>800</v>
      </c>
      <c r="H159" s="157">
        <f>F159*G159</f>
        <v>16000</v>
      </c>
      <c r="I159" s="158"/>
      <c r="J159" s="43"/>
      <c r="K159" s="21" t="s">
        <v>300</v>
      </c>
      <c r="L159" s="5"/>
      <c r="M159" s="5"/>
    </row>
    <row r="160" spans="1:13" ht="18.75">
      <c r="A160" s="145"/>
      <c r="B160" s="125" t="s">
        <v>367</v>
      </c>
      <c r="C160" s="127"/>
      <c r="D160" s="155" t="s">
        <v>111</v>
      </c>
      <c r="E160" s="156"/>
      <c r="F160" s="41">
        <v>11</v>
      </c>
      <c r="G160" s="42">
        <v>400</v>
      </c>
      <c r="H160" s="157">
        <f>F160*G160</f>
        <v>4400</v>
      </c>
      <c r="I160" s="158"/>
      <c r="J160" s="43"/>
      <c r="K160" s="21" t="s">
        <v>300</v>
      </c>
      <c r="L160" s="5"/>
      <c r="M160" s="5"/>
    </row>
    <row r="161" spans="1:13" ht="18.75">
      <c r="A161" s="145"/>
      <c r="B161" s="125" t="s">
        <v>368</v>
      </c>
      <c r="C161" s="127"/>
      <c r="D161" s="155" t="s">
        <v>111</v>
      </c>
      <c r="E161" s="156"/>
      <c r="F161" s="41">
        <v>445</v>
      </c>
      <c r="G161" s="42">
        <v>90</v>
      </c>
      <c r="H161" s="157">
        <f t="shared" si="3"/>
        <v>40050</v>
      </c>
      <c r="I161" s="158"/>
      <c r="J161" s="43"/>
      <c r="K161" s="21" t="s">
        <v>300</v>
      </c>
      <c r="L161" s="5"/>
      <c r="M161" s="5"/>
    </row>
    <row r="162" spans="1:13" ht="18.75">
      <c r="A162" s="145"/>
      <c r="B162" s="131" t="s">
        <v>174</v>
      </c>
      <c r="C162" s="131"/>
      <c r="D162" s="155" t="s">
        <v>146</v>
      </c>
      <c r="E162" s="156"/>
      <c r="F162" s="41">
        <v>145</v>
      </c>
      <c r="G162" s="42">
        <v>20</v>
      </c>
      <c r="H162" s="157">
        <f t="shared" si="3"/>
        <v>2900</v>
      </c>
      <c r="I162" s="158"/>
      <c r="J162" s="43"/>
      <c r="K162" s="21" t="s">
        <v>300</v>
      </c>
      <c r="L162" s="5"/>
      <c r="M162" s="5"/>
    </row>
    <row r="163" spans="1:13" ht="18.75">
      <c r="A163" s="145"/>
      <c r="B163" s="125" t="s">
        <v>77</v>
      </c>
      <c r="C163" s="127"/>
      <c r="D163" s="155" t="s">
        <v>111</v>
      </c>
      <c r="E163" s="156"/>
      <c r="F163" s="41">
        <v>611</v>
      </c>
      <c r="G163" s="42">
        <v>150</v>
      </c>
      <c r="H163" s="157">
        <f t="shared" si="3"/>
        <v>91650</v>
      </c>
      <c r="I163" s="158"/>
      <c r="J163" s="43"/>
      <c r="K163" s="21" t="s">
        <v>300</v>
      </c>
      <c r="L163" s="5"/>
      <c r="M163" s="5"/>
    </row>
    <row r="164" spans="1:13" ht="18.75">
      <c r="A164" s="145"/>
      <c r="B164" s="131" t="s">
        <v>82</v>
      </c>
      <c r="C164" s="131"/>
      <c r="D164" s="150" t="s">
        <v>111</v>
      </c>
      <c r="E164" s="150"/>
      <c r="F164" s="41">
        <v>25</v>
      </c>
      <c r="G164" s="42">
        <v>2500</v>
      </c>
      <c r="H164" s="151">
        <f t="shared" si="3"/>
        <v>62500</v>
      </c>
      <c r="I164" s="151"/>
      <c r="J164" s="151"/>
      <c r="K164" s="21" t="s">
        <v>300</v>
      </c>
      <c r="L164" s="5"/>
      <c r="M164" s="5"/>
    </row>
    <row r="165" spans="1:13" ht="18.75">
      <c r="A165" s="145"/>
      <c r="B165" s="131" t="s">
        <v>78</v>
      </c>
      <c r="C165" s="131"/>
      <c r="D165" s="150" t="s">
        <v>111</v>
      </c>
      <c r="E165" s="150"/>
      <c r="F165" s="41">
        <v>60</v>
      </c>
      <c r="G165" s="42">
        <v>25</v>
      </c>
      <c r="H165" s="151">
        <f t="shared" si="3"/>
        <v>1500</v>
      </c>
      <c r="I165" s="151"/>
      <c r="J165" s="151"/>
      <c r="K165" s="21" t="s">
        <v>300</v>
      </c>
      <c r="L165" s="5"/>
      <c r="M165" s="5"/>
    </row>
    <row r="166" spans="1:13" ht="18.75">
      <c r="A166" s="145"/>
      <c r="B166" s="131" t="s">
        <v>482</v>
      </c>
      <c r="C166" s="131"/>
      <c r="D166" s="150" t="s">
        <v>111</v>
      </c>
      <c r="E166" s="150"/>
      <c r="F166" s="41">
        <v>10</v>
      </c>
      <c r="G166" s="42">
        <v>200</v>
      </c>
      <c r="H166" s="151">
        <f t="shared" si="3"/>
        <v>2000</v>
      </c>
      <c r="I166" s="151"/>
      <c r="J166" s="151"/>
      <c r="K166" s="21" t="s">
        <v>300</v>
      </c>
      <c r="L166" s="5"/>
      <c r="M166" s="5"/>
    </row>
    <row r="167" spans="1:13" ht="18.75">
      <c r="A167" s="145"/>
      <c r="B167" s="131" t="s">
        <v>172</v>
      </c>
      <c r="C167" s="131"/>
      <c r="D167" s="150" t="s">
        <v>111</v>
      </c>
      <c r="E167" s="150"/>
      <c r="F167" s="41">
        <v>30</v>
      </c>
      <c r="G167" s="42">
        <v>50</v>
      </c>
      <c r="H167" s="151">
        <f t="shared" si="3"/>
        <v>1500</v>
      </c>
      <c r="I167" s="151"/>
      <c r="J167" s="151"/>
      <c r="K167" s="21" t="s">
        <v>300</v>
      </c>
      <c r="L167" s="5"/>
      <c r="M167" s="5"/>
    </row>
    <row r="168" spans="1:13" ht="17.25" customHeight="1">
      <c r="A168" s="145"/>
      <c r="B168" s="131" t="s">
        <v>80</v>
      </c>
      <c r="C168" s="131"/>
      <c r="D168" s="150" t="s">
        <v>111</v>
      </c>
      <c r="E168" s="150"/>
      <c r="F168" s="41">
        <v>100</v>
      </c>
      <c r="G168" s="42">
        <v>20</v>
      </c>
      <c r="H168" s="151">
        <f t="shared" si="3"/>
        <v>2000</v>
      </c>
      <c r="I168" s="151"/>
      <c r="J168" s="151"/>
      <c r="K168" s="21" t="s">
        <v>300</v>
      </c>
      <c r="L168" s="5"/>
      <c r="M168" s="5"/>
    </row>
    <row r="169" spans="1:13" ht="18.75">
      <c r="A169" s="145"/>
      <c r="B169" s="131" t="s">
        <v>483</v>
      </c>
      <c r="C169" s="131"/>
      <c r="D169" s="150" t="s">
        <v>484</v>
      </c>
      <c r="E169" s="150"/>
      <c r="F169" s="41">
        <v>4</v>
      </c>
      <c r="G169" s="42">
        <v>1000</v>
      </c>
      <c r="H169" s="151">
        <f t="shared" si="3"/>
        <v>4000</v>
      </c>
      <c r="I169" s="151"/>
      <c r="J169" s="151"/>
      <c r="K169" s="21" t="s">
        <v>300</v>
      </c>
      <c r="L169" s="5"/>
      <c r="M169" s="5"/>
    </row>
    <row r="170" spans="1:13" ht="18.75">
      <c r="A170" s="145"/>
      <c r="B170" s="131" t="s">
        <v>369</v>
      </c>
      <c r="C170" s="131"/>
      <c r="D170" s="150" t="s">
        <v>111</v>
      </c>
      <c r="E170" s="150"/>
      <c r="F170" s="41">
        <v>100</v>
      </c>
      <c r="G170" s="42">
        <v>100</v>
      </c>
      <c r="H170" s="151">
        <f t="shared" si="3"/>
        <v>10000</v>
      </c>
      <c r="I170" s="151"/>
      <c r="J170" s="151"/>
      <c r="K170" s="21" t="s">
        <v>300</v>
      </c>
      <c r="L170" s="5"/>
      <c r="M170" s="5"/>
    </row>
    <row r="171" spans="1:13" ht="18.75">
      <c r="A171" s="145"/>
      <c r="B171" s="131" t="s">
        <v>544</v>
      </c>
      <c r="C171" s="131"/>
      <c r="D171" s="150" t="s">
        <v>111</v>
      </c>
      <c r="E171" s="150"/>
      <c r="F171" s="41">
        <v>3</v>
      </c>
      <c r="G171" s="42">
        <v>4500</v>
      </c>
      <c r="H171" s="151">
        <f>F171*G171</f>
        <v>13500</v>
      </c>
      <c r="I171" s="151"/>
      <c r="J171" s="151"/>
      <c r="K171" s="21" t="s">
        <v>300</v>
      </c>
      <c r="L171" s="5"/>
      <c r="M171" s="5"/>
    </row>
    <row r="172" spans="1:13" ht="18.75">
      <c r="A172" s="145"/>
      <c r="B172" s="131" t="s">
        <v>79</v>
      </c>
      <c r="C172" s="131"/>
      <c r="D172" s="150" t="s">
        <v>111</v>
      </c>
      <c r="E172" s="150"/>
      <c r="F172" s="41">
        <v>11</v>
      </c>
      <c r="G172" s="42">
        <v>1800</v>
      </c>
      <c r="H172" s="151">
        <f>F172*G172</f>
        <v>19800</v>
      </c>
      <c r="I172" s="151"/>
      <c r="J172" s="151"/>
      <c r="K172" s="21" t="s">
        <v>300</v>
      </c>
      <c r="L172" s="5"/>
      <c r="M172" s="5"/>
    </row>
    <row r="173" spans="1:13" ht="18.75">
      <c r="A173" s="145"/>
      <c r="B173" s="131" t="s">
        <v>329</v>
      </c>
      <c r="C173" s="131"/>
      <c r="D173" s="150" t="s">
        <v>111</v>
      </c>
      <c r="E173" s="150"/>
      <c r="F173" s="41">
        <v>100</v>
      </c>
      <c r="G173" s="42">
        <v>35</v>
      </c>
      <c r="H173" s="151">
        <f t="shared" si="3"/>
        <v>3500</v>
      </c>
      <c r="I173" s="151"/>
      <c r="J173" s="151"/>
      <c r="K173" s="21" t="s">
        <v>300</v>
      </c>
      <c r="L173" s="5"/>
      <c r="M173" s="5"/>
    </row>
    <row r="174" spans="1:13" ht="18.75">
      <c r="A174" s="145"/>
      <c r="B174" s="131" t="s">
        <v>72</v>
      </c>
      <c r="C174" s="131"/>
      <c r="D174" s="150" t="s">
        <v>111</v>
      </c>
      <c r="E174" s="150"/>
      <c r="F174" s="41">
        <v>15</v>
      </c>
      <c r="G174" s="42">
        <v>1400</v>
      </c>
      <c r="H174" s="151">
        <f t="shared" si="3"/>
        <v>21000</v>
      </c>
      <c r="I174" s="151"/>
      <c r="J174" s="151"/>
      <c r="K174" s="21" t="s">
        <v>300</v>
      </c>
      <c r="L174" s="5"/>
      <c r="M174" s="5"/>
    </row>
    <row r="175" spans="1:13" ht="18.75">
      <c r="A175" s="145"/>
      <c r="B175" s="131" t="s">
        <v>173</v>
      </c>
      <c r="C175" s="131"/>
      <c r="D175" s="150" t="s">
        <v>111</v>
      </c>
      <c r="E175" s="150"/>
      <c r="F175" s="41">
        <v>45</v>
      </c>
      <c r="G175" s="42">
        <v>100</v>
      </c>
      <c r="H175" s="151">
        <f t="shared" si="3"/>
        <v>4500</v>
      </c>
      <c r="I175" s="151"/>
      <c r="J175" s="151"/>
      <c r="K175" s="21" t="s">
        <v>300</v>
      </c>
      <c r="L175" s="5"/>
      <c r="M175" s="5"/>
    </row>
    <row r="176" spans="1:15" s="83" customFormat="1" ht="21" customHeight="1">
      <c r="A176" s="145"/>
      <c r="B176" s="131" t="s">
        <v>370</v>
      </c>
      <c r="C176" s="131"/>
      <c r="D176" s="150" t="s">
        <v>111</v>
      </c>
      <c r="E176" s="150"/>
      <c r="F176" s="41">
        <v>800</v>
      </c>
      <c r="G176" s="42">
        <v>12</v>
      </c>
      <c r="H176" s="151">
        <f>G176*F176</f>
        <v>9600</v>
      </c>
      <c r="I176" s="151"/>
      <c r="J176" s="151"/>
      <c r="K176" s="21" t="s">
        <v>300</v>
      </c>
      <c r="L176" s="82"/>
      <c r="M176" s="14"/>
      <c r="N176"/>
      <c r="O176"/>
    </row>
    <row r="177" spans="1:13" ht="18.75" customHeight="1">
      <c r="A177" s="145"/>
      <c r="B177" s="166" t="s">
        <v>371</v>
      </c>
      <c r="C177" s="167"/>
      <c r="D177" s="168"/>
      <c r="E177" s="169"/>
      <c r="F177" s="84"/>
      <c r="G177" s="84"/>
      <c r="H177" s="170">
        <f>SUM(H142:J176)</f>
        <v>689410</v>
      </c>
      <c r="I177" s="169"/>
      <c r="J177" s="84"/>
      <c r="K177" s="34">
        <f>H177</f>
        <v>689410</v>
      </c>
      <c r="L177" s="5"/>
      <c r="M177" s="5"/>
    </row>
    <row r="178" spans="1:13" ht="18.75">
      <c r="A178" s="145"/>
      <c r="B178" s="171" t="s">
        <v>236</v>
      </c>
      <c r="C178" s="171"/>
      <c r="D178" s="171"/>
      <c r="E178" s="171"/>
      <c r="F178" s="171"/>
      <c r="G178" s="171"/>
      <c r="H178" s="171"/>
      <c r="I178" s="171"/>
      <c r="J178" s="171"/>
      <c r="K178" s="21"/>
      <c r="L178" s="5"/>
      <c r="M178" s="5"/>
    </row>
    <row r="179" spans="1:13" ht="18.75" customHeight="1">
      <c r="A179" s="145"/>
      <c r="B179" s="172" t="s">
        <v>258</v>
      </c>
      <c r="C179" s="172"/>
      <c r="D179" s="164" t="s">
        <v>259</v>
      </c>
      <c r="E179" s="164"/>
      <c r="F179" s="51" t="s">
        <v>260</v>
      </c>
      <c r="G179" s="36" t="s">
        <v>261</v>
      </c>
      <c r="H179" s="164" t="s">
        <v>257</v>
      </c>
      <c r="I179" s="164"/>
      <c r="J179" s="164"/>
      <c r="K179" s="21"/>
      <c r="L179" s="5"/>
      <c r="M179" s="5"/>
    </row>
    <row r="180" spans="1:13" ht="18.75" customHeight="1">
      <c r="A180" s="145"/>
      <c r="B180" s="173" t="s">
        <v>372</v>
      </c>
      <c r="C180" s="174"/>
      <c r="D180" s="150" t="s">
        <v>178</v>
      </c>
      <c r="E180" s="150"/>
      <c r="F180" s="72">
        <v>332</v>
      </c>
      <c r="G180" s="42">
        <v>35</v>
      </c>
      <c r="H180" s="175">
        <f>G180*F180</f>
        <v>11620</v>
      </c>
      <c r="I180" s="175"/>
      <c r="J180" s="175"/>
      <c r="K180" s="21" t="s">
        <v>300</v>
      </c>
      <c r="L180" s="5"/>
      <c r="M180" s="5"/>
    </row>
    <row r="181" spans="1:13" ht="18.75" customHeight="1">
      <c r="A181" s="145"/>
      <c r="B181" s="131" t="s">
        <v>373</v>
      </c>
      <c r="C181" s="131"/>
      <c r="D181" s="150" t="s">
        <v>179</v>
      </c>
      <c r="E181" s="150"/>
      <c r="F181" s="72">
        <v>192</v>
      </c>
      <c r="G181" s="42">
        <v>71</v>
      </c>
      <c r="H181" s="175">
        <f aca="true" t="shared" si="4" ref="H181:H194">F181*G181</f>
        <v>13632</v>
      </c>
      <c r="I181" s="175"/>
      <c r="J181" s="175"/>
      <c r="K181" s="21" t="s">
        <v>300</v>
      </c>
      <c r="L181" s="5"/>
      <c r="M181" s="5"/>
    </row>
    <row r="182" spans="1:13" ht="18.75">
      <c r="A182" s="145"/>
      <c r="B182" s="131" t="s">
        <v>301</v>
      </c>
      <c r="C182" s="131"/>
      <c r="D182" s="150" t="s">
        <v>111</v>
      </c>
      <c r="E182" s="150"/>
      <c r="F182" s="41">
        <v>984</v>
      </c>
      <c r="G182" s="42">
        <v>10</v>
      </c>
      <c r="H182" s="175">
        <f t="shared" si="4"/>
        <v>9840</v>
      </c>
      <c r="I182" s="175"/>
      <c r="J182" s="175"/>
      <c r="K182" s="21" t="s">
        <v>300</v>
      </c>
      <c r="L182" s="5"/>
      <c r="M182" s="5"/>
    </row>
    <row r="183" spans="1:13" ht="18.75" customHeight="1">
      <c r="A183" s="145"/>
      <c r="B183" s="125" t="s">
        <v>175</v>
      </c>
      <c r="C183" s="127"/>
      <c r="D183" s="150" t="s">
        <v>111</v>
      </c>
      <c r="E183" s="150"/>
      <c r="F183" s="41">
        <v>535</v>
      </c>
      <c r="G183" s="42">
        <v>8</v>
      </c>
      <c r="H183" s="175">
        <f t="shared" si="4"/>
        <v>4280</v>
      </c>
      <c r="I183" s="175"/>
      <c r="J183" s="175"/>
      <c r="K183" s="21" t="s">
        <v>300</v>
      </c>
      <c r="L183" s="5"/>
      <c r="M183" s="5"/>
    </row>
    <row r="184" spans="1:13" ht="18.75">
      <c r="A184" s="145"/>
      <c r="B184" s="125" t="s">
        <v>374</v>
      </c>
      <c r="C184" s="127"/>
      <c r="D184" s="150" t="s">
        <v>112</v>
      </c>
      <c r="E184" s="150"/>
      <c r="F184" s="41">
        <v>365</v>
      </c>
      <c r="G184" s="42">
        <v>15</v>
      </c>
      <c r="H184" s="175">
        <f t="shared" si="4"/>
        <v>5475</v>
      </c>
      <c r="I184" s="175"/>
      <c r="J184" s="175"/>
      <c r="K184" s="21" t="s">
        <v>300</v>
      </c>
      <c r="L184" s="5"/>
      <c r="M184" s="5"/>
    </row>
    <row r="185" spans="1:13" ht="18.75">
      <c r="A185" s="145"/>
      <c r="B185" s="125" t="s">
        <v>485</v>
      </c>
      <c r="C185" s="127"/>
      <c r="D185" s="155" t="s">
        <v>484</v>
      </c>
      <c r="E185" s="156"/>
      <c r="F185" s="41">
        <v>800</v>
      </c>
      <c r="G185" s="42">
        <v>6</v>
      </c>
      <c r="H185" s="176">
        <f>G185*F185</f>
        <v>4800</v>
      </c>
      <c r="I185" s="177"/>
      <c r="J185" s="42"/>
      <c r="K185" s="21" t="s">
        <v>300</v>
      </c>
      <c r="L185" s="5"/>
      <c r="M185" s="5"/>
    </row>
    <row r="186" spans="1:13" ht="18.75">
      <c r="A186" s="145"/>
      <c r="B186" s="131" t="s">
        <v>176</v>
      </c>
      <c r="C186" s="131"/>
      <c r="D186" s="155" t="s">
        <v>179</v>
      </c>
      <c r="E186" s="156"/>
      <c r="F186" s="41">
        <v>655</v>
      </c>
      <c r="G186" s="42">
        <v>80</v>
      </c>
      <c r="H186" s="175">
        <f t="shared" si="4"/>
        <v>52400</v>
      </c>
      <c r="I186" s="175"/>
      <c r="J186" s="175"/>
      <c r="K186" s="21" t="s">
        <v>300</v>
      </c>
      <c r="L186" s="5"/>
      <c r="M186" s="5"/>
    </row>
    <row r="187" spans="1:13" ht="18.75" hidden="1">
      <c r="A187" s="145"/>
      <c r="B187" s="125"/>
      <c r="C187" s="127"/>
      <c r="D187" s="155"/>
      <c r="E187" s="156"/>
      <c r="F187" s="41"/>
      <c r="G187" s="42"/>
      <c r="H187" s="176"/>
      <c r="I187" s="177"/>
      <c r="J187" s="42"/>
      <c r="K187" s="21"/>
      <c r="L187" s="5"/>
      <c r="M187" s="5"/>
    </row>
    <row r="188" spans="1:13" ht="0.75" customHeight="1" hidden="1">
      <c r="A188" s="145"/>
      <c r="B188" s="125"/>
      <c r="C188" s="127"/>
      <c r="D188" s="155"/>
      <c r="E188" s="156"/>
      <c r="F188" s="41"/>
      <c r="G188" s="42"/>
      <c r="H188" s="176">
        <f>G188*F188</f>
        <v>0</v>
      </c>
      <c r="I188" s="177"/>
      <c r="J188" s="42"/>
      <c r="K188" s="21"/>
      <c r="L188" s="5"/>
      <c r="M188" s="5"/>
    </row>
    <row r="189" spans="1:13" ht="18.75">
      <c r="A189" s="145"/>
      <c r="B189" s="131" t="s">
        <v>177</v>
      </c>
      <c r="C189" s="131"/>
      <c r="D189" s="150" t="s">
        <v>112</v>
      </c>
      <c r="E189" s="150"/>
      <c r="F189" s="41">
        <v>598</v>
      </c>
      <c r="G189" s="42">
        <v>45</v>
      </c>
      <c r="H189" s="175">
        <f t="shared" si="4"/>
        <v>26910</v>
      </c>
      <c r="I189" s="175"/>
      <c r="J189" s="175"/>
      <c r="K189" s="21" t="s">
        <v>300</v>
      </c>
      <c r="L189" s="5"/>
      <c r="M189" s="5"/>
    </row>
    <row r="190" spans="1:13" ht="18.75">
      <c r="A190" s="145"/>
      <c r="B190" s="125" t="s">
        <v>33</v>
      </c>
      <c r="C190" s="127"/>
      <c r="D190" s="155" t="s">
        <v>179</v>
      </c>
      <c r="E190" s="156"/>
      <c r="F190" s="41">
        <v>505</v>
      </c>
      <c r="G190" s="42">
        <v>55</v>
      </c>
      <c r="H190" s="176">
        <f>G190*F190</f>
        <v>27775</v>
      </c>
      <c r="I190" s="177"/>
      <c r="J190" s="42"/>
      <c r="K190" s="21" t="s">
        <v>300</v>
      </c>
      <c r="L190" s="5"/>
      <c r="M190" s="5"/>
    </row>
    <row r="191" spans="1:13" ht="18.75">
      <c r="A191" s="145"/>
      <c r="B191" s="131" t="s">
        <v>180</v>
      </c>
      <c r="C191" s="131"/>
      <c r="D191" s="150" t="s">
        <v>179</v>
      </c>
      <c r="E191" s="150"/>
      <c r="F191" s="41">
        <v>686</v>
      </c>
      <c r="G191" s="42">
        <v>20</v>
      </c>
      <c r="H191" s="175">
        <f t="shared" si="4"/>
        <v>13720</v>
      </c>
      <c r="I191" s="175"/>
      <c r="J191" s="175"/>
      <c r="K191" s="21" t="s">
        <v>300</v>
      </c>
      <c r="L191" s="5"/>
      <c r="M191" s="5"/>
    </row>
    <row r="192" spans="1:13" ht="18.75">
      <c r="A192" s="145"/>
      <c r="B192" s="125" t="s">
        <v>375</v>
      </c>
      <c r="C192" s="127"/>
      <c r="D192" s="150" t="s">
        <v>111</v>
      </c>
      <c r="E192" s="150"/>
      <c r="F192" s="41">
        <v>650</v>
      </c>
      <c r="G192" s="42">
        <v>55</v>
      </c>
      <c r="H192" s="175">
        <f t="shared" si="4"/>
        <v>35750</v>
      </c>
      <c r="I192" s="175"/>
      <c r="J192" s="175"/>
      <c r="K192" s="21" t="s">
        <v>300</v>
      </c>
      <c r="L192" s="5"/>
      <c r="M192" s="5"/>
    </row>
    <row r="193" spans="1:13" ht="18.75">
      <c r="A193" s="145"/>
      <c r="B193" s="131" t="s">
        <v>181</v>
      </c>
      <c r="C193" s="131"/>
      <c r="D193" s="150" t="s">
        <v>111</v>
      </c>
      <c r="E193" s="150"/>
      <c r="F193" s="41">
        <v>252</v>
      </c>
      <c r="G193" s="42">
        <v>35</v>
      </c>
      <c r="H193" s="175">
        <f t="shared" si="4"/>
        <v>8820</v>
      </c>
      <c r="I193" s="175"/>
      <c r="J193" s="175"/>
      <c r="K193" s="21" t="s">
        <v>300</v>
      </c>
      <c r="L193" s="5"/>
      <c r="M193" s="5"/>
    </row>
    <row r="194" spans="1:13" ht="18.75">
      <c r="A194" s="145"/>
      <c r="B194" s="131" t="s">
        <v>376</v>
      </c>
      <c r="C194" s="131"/>
      <c r="D194" s="150" t="s">
        <v>179</v>
      </c>
      <c r="E194" s="150"/>
      <c r="F194" s="41">
        <v>328</v>
      </c>
      <c r="G194" s="42">
        <v>65</v>
      </c>
      <c r="H194" s="175">
        <f t="shared" si="4"/>
        <v>21320</v>
      </c>
      <c r="I194" s="175"/>
      <c r="J194" s="175"/>
      <c r="K194" s="21" t="s">
        <v>300</v>
      </c>
      <c r="L194" s="5"/>
      <c r="M194" s="5"/>
    </row>
    <row r="195" spans="1:13" ht="18.75">
      <c r="A195" s="145"/>
      <c r="B195" s="125" t="s">
        <v>377</v>
      </c>
      <c r="C195" s="127"/>
      <c r="D195" s="155" t="s">
        <v>111</v>
      </c>
      <c r="E195" s="156"/>
      <c r="F195" s="41">
        <v>276</v>
      </c>
      <c r="G195" s="42">
        <v>40</v>
      </c>
      <c r="H195" s="176">
        <f>G195*F195</f>
        <v>11040</v>
      </c>
      <c r="I195" s="177"/>
      <c r="J195" s="42"/>
      <c r="K195" s="21" t="s">
        <v>300</v>
      </c>
      <c r="L195" s="5"/>
      <c r="M195" s="5"/>
    </row>
    <row r="196" spans="1:13" ht="21" customHeight="1">
      <c r="A196" s="145"/>
      <c r="B196" s="162" t="s">
        <v>237</v>
      </c>
      <c r="C196" s="162"/>
      <c r="D196" s="162"/>
      <c r="E196" s="162"/>
      <c r="F196" s="50"/>
      <c r="G196" s="50"/>
      <c r="H196" s="163">
        <f>SUM(H180:J195)</f>
        <v>247382</v>
      </c>
      <c r="I196" s="163"/>
      <c r="J196" s="163"/>
      <c r="K196" s="15">
        <f>H196</f>
        <v>247382</v>
      </c>
      <c r="L196" s="5"/>
      <c r="M196" s="14"/>
    </row>
    <row r="197" spans="1:13" ht="18.75">
      <c r="A197" s="145"/>
      <c r="B197" s="171" t="s">
        <v>398</v>
      </c>
      <c r="C197" s="171"/>
      <c r="D197" s="171"/>
      <c r="E197" s="171"/>
      <c r="F197" s="171"/>
      <c r="G197" s="171"/>
      <c r="H197" s="171"/>
      <c r="I197" s="171"/>
      <c r="J197" s="171"/>
      <c r="K197" s="21"/>
      <c r="L197" s="5"/>
      <c r="M197" s="13"/>
    </row>
    <row r="198" spans="1:13" ht="18.75" customHeight="1">
      <c r="A198" s="145"/>
      <c r="B198" s="164" t="s">
        <v>258</v>
      </c>
      <c r="C198" s="164"/>
      <c r="D198" s="164" t="s">
        <v>259</v>
      </c>
      <c r="E198" s="164"/>
      <c r="F198" s="51" t="s">
        <v>260</v>
      </c>
      <c r="G198" s="36" t="s">
        <v>261</v>
      </c>
      <c r="H198" s="164" t="s">
        <v>257</v>
      </c>
      <c r="I198" s="164"/>
      <c r="J198" s="164"/>
      <c r="K198" s="21"/>
      <c r="L198" s="5"/>
      <c r="M198" s="13"/>
    </row>
    <row r="199" spans="1:13" ht="18.75" customHeight="1" hidden="1">
      <c r="A199" s="145"/>
      <c r="B199" s="131" t="s">
        <v>191</v>
      </c>
      <c r="C199" s="131"/>
      <c r="D199" s="150" t="s">
        <v>111</v>
      </c>
      <c r="E199" s="150"/>
      <c r="F199" s="41"/>
      <c r="G199" s="42"/>
      <c r="H199" s="151">
        <f aca="true" t="shared" si="5" ref="H199:H243">F199*G199</f>
        <v>0</v>
      </c>
      <c r="I199" s="151"/>
      <c r="J199" s="151"/>
      <c r="K199" s="21"/>
      <c r="L199" s="5"/>
      <c r="M199" s="13"/>
    </row>
    <row r="200" spans="1:13" ht="18.75">
      <c r="A200" s="145"/>
      <c r="B200" s="131" t="s">
        <v>488</v>
      </c>
      <c r="C200" s="131"/>
      <c r="D200" s="150" t="s">
        <v>111</v>
      </c>
      <c r="E200" s="150"/>
      <c r="F200" s="41">
        <v>67</v>
      </c>
      <c r="G200" s="42">
        <v>1500</v>
      </c>
      <c r="H200" s="151">
        <f t="shared" si="5"/>
        <v>100500</v>
      </c>
      <c r="I200" s="151"/>
      <c r="J200" s="151"/>
      <c r="K200" s="21" t="s">
        <v>300</v>
      </c>
      <c r="L200" s="5"/>
      <c r="M200" s="13"/>
    </row>
    <row r="201" spans="1:13" ht="18.75">
      <c r="A201" s="145"/>
      <c r="B201" s="131" t="s">
        <v>192</v>
      </c>
      <c r="C201" s="131"/>
      <c r="D201" s="150" t="s">
        <v>193</v>
      </c>
      <c r="E201" s="150"/>
      <c r="F201" s="41">
        <v>325</v>
      </c>
      <c r="G201" s="42">
        <v>550</v>
      </c>
      <c r="H201" s="151">
        <f t="shared" si="5"/>
        <v>178750</v>
      </c>
      <c r="I201" s="151"/>
      <c r="J201" s="151"/>
      <c r="K201" s="21" t="s">
        <v>300</v>
      </c>
      <c r="L201" s="5"/>
      <c r="M201" s="13"/>
    </row>
    <row r="202" spans="1:13" ht="18.75">
      <c r="A202" s="145"/>
      <c r="B202" s="131" t="s">
        <v>91</v>
      </c>
      <c r="C202" s="131"/>
      <c r="D202" s="150" t="s">
        <v>111</v>
      </c>
      <c r="E202" s="150"/>
      <c r="F202" s="41">
        <v>18</v>
      </c>
      <c r="G202" s="42">
        <v>5000</v>
      </c>
      <c r="H202" s="151">
        <f t="shared" si="5"/>
        <v>90000</v>
      </c>
      <c r="I202" s="151"/>
      <c r="J202" s="151"/>
      <c r="K202" s="21" t="s">
        <v>300</v>
      </c>
      <c r="L202" s="5"/>
      <c r="M202" s="13"/>
    </row>
    <row r="203" spans="1:13" ht="18.75">
      <c r="A203" s="145"/>
      <c r="B203" s="131" t="s">
        <v>383</v>
      </c>
      <c r="C203" s="131"/>
      <c r="D203" s="150" t="s">
        <v>111</v>
      </c>
      <c r="E203" s="150"/>
      <c r="F203" s="41">
        <v>20</v>
      </c>
      <c r="G203" s="42">
        <v>3700</v>
      </c>
      <c r="H203" s="151">
        <f t="shared" si="5"/>
        <v>74000</v>
      </c>
      <c r="I203" s="151"/>
      <c r="J203" s="151"/>
      <c r="K203" s="21" t="s">
        <v>300</v>
      </c>
      <c r="L203" s="5"/>
      <c r="M203" s="13"/>
    </row>
    <row r="204" spans="1:13" ht="18.75">
      <c r="A204" s="145"/>
      <c r="B204" s="131" t="s">
        <v>486</v>
      </c>
      <c r="C204" s="131"/>
      <c r="D204" s="150" t="s">
        <v>111</v>
      </c>
      <c r="E204" s="150"/>
      <c r="F204" s="41">
        <v>23</v>
      </c>
      <c r="G204" s="42">
        <v>1800</v>
      </c>
      <c r="H204" s="151">
        <f>F204*G204</f>
        <v>41400</v>
      </c>
      <c r="I204" s="151"/>
      <c r="J204" s="151"/>
      <c r="K204" s="21" t="s">
        <v>300</v>
      </c>
      <c r="L204" s="5"/>
      <c r="M204" s="13"/>
    </row>
    <row r="205" spans="1:13" ht="18.75">
      <c r="A205" s="145"/>
      <c r="B205" s="131" t="s">
        <v>194</v>
      </c>
      <c r="C205" s="131"/>
      <c r="D205" s="150" t="s">
        <v>111</v>
      </c>
      <c r="E205" s="150"/>
      <c r="F205" s="41">
        <v>47</v>
      </c>
      <c r="G205" s="42">
        <v>980</v>
      </c>
      <c r="H205" s="151">
        <f t="shared" si="5"/>
        <v>46060</v>
      </c>
      <c r="I205" s="151"/>
      <c r="J205" s="151"/>
      <c r="K205" s="21" t="s">
        <v>300</v>
      </c>
      <c r="L205" s="5"/>
      <c r="M205" s="13"/>
    </row>
    <row r="206" spans="1:13" ht="18.75" customHeight="1" hidden="1">
      <c r="A206" s="145"/>
      <c r="B206" s="131" t="s">
        <v>195</v>
      </c>
      <c r="C206" s="131"/>
      <c r="D206" s="150" t="s">
        <v>111</v>
      </c>
      <c r="E206" s="150"/>
      <c r="F206" s="41"/>
      <c r="G206" s="42"/>
      <c r="H206" s="151">
        <f t="shared" si="5"/>
        <v>0</v>
      </c>
      <c r="I206" s="151"/>
      <c r="J206" s="151"/>
      <c r="K206" s="21"/>
      <c r="L206" s="5"/>
      <c r="M206" s="13"/>
    </row>
    <row r="207" spans="1:13" ht="18.75" customHeight="1" hidden="1">
      <c r="A207" s="145"/>
      <c r="B207" s="131" t="s">
        <v>196</v>
      </c>
      <c r="C207" s="131"/>
      <c r="D207" s="150" t="s">
        <v>111</v>
      </c>
      <c r="E207" s="150"/>
      <c r="F207" s="41"/>
      <c r="G207" s="42"/>
      <c r="H207" s="151">
        <f t="shared" si="5"/>
        <v>0</v>
      </c>
      <c r="I207" s="151"/>
      <c r="J207" s="151"/>
      <c r="K207" s="21"/>
      <c r="L207" s="5"/>
      <c r="M207" s="13"/>
    </row>
    <row r="208" spans="1:13" ht="18.75" customHeight="1" hidden="1">
      <c r="A208" s="145"/>
      <c r="B208" s="131" t="s">
        <v>197</v>
      </c>
      <c r="C208" s="131"/>
      <c r="D208" s="150" t="s">
        <v>111</v>
      </c>
      <c r="E208" s="150"/>
      <c r="F208" s="41"/>
      <c r="G208" s="42"/>
      <c r="H208" s="151">
        <f t="shared" si="5"/>
        <v>0</v>
      </c>
      <c r="I208" s="151"/>
      <c r="J208" s="151"/>
      <c r="K208" s="21"/>
      <c r="L208" s="5"/>
      <c r="M208" s="13"/>
    </row>
    <row r="209" spans="1:13" ht="18.75">
      <c r="A209" s="145"/>
      <c r="B209" s="131" t="s">
        <v>198</v>
      </c>
      <c r="C209" s="131"/>
      <c r="D209" s="150" t="s">
        <v>111</v>
      </c>
      <c r="E209" s="150"/>
      <c r="F209" s="41">
        <v>24</v>
      </c>
      <c r="G209" s="42">
        <v>1000</v>
      </c>
      <c r="H209" s="151">
        <f>F209*G209</f>
        <v>24000</v>
      </c>
      <c r="I209" s="151"/>
      <c r="J209" s="151"/>
      <c r="K209" s="21" t="s">
        <v>300</v>
      </c>
      <c r="L209" s="5"/>
      <c r="M209" s="13"/>
    </row>
    <row r="210" spans="1:13" ht="18.75">
      <c r="A210" s="145"/>
      <c r="B210" s="131" t="s">
        <v>384</v>
      </c>
      <c r="C210" s="131"/>
      <c r="D210" s="150" t="s">
        <v>111</v>
      </c>
      <c r="E210" s="150"/>
      <c r="F210" s="41">
        <v>16</v>
      </c>
      <c r="G210" s="42">
        <v>1700</v>
      </c>
      <c r="H210" s="151">
        <f t="shared" si="5"/>
        <v>27200</v>
      </c>
      <c r="I210" s="151"/>
      <c r="J210" s="151"/>
      <c r="K210" s="21" t="s">
        <v>300</v>
      </c>
      <c r="L210" s="5"/>
      <c r="M210" s="13"/>
    </row>
    <row r="211" spans="1:13" ht="18.75" customHeight="1" hidden="1">
      <c r="A211" s="145"/>
      <c r="B211" s="131" t="s">
        <v>199</v>
      </c>
      <c r="C211" s="131"/>
      <c r="D211" s="150" t="s">
        <v>111</v>
      </c>
      <c r="E211" s="150"/>
      <c r="F211" s="41"/>
      <c r="G211" s="42"/>
      <c r="H211" s="151">
        <f t="shared" si="5"/>
        <v>0</v>
      </c>
      <c r="I211" s="151"/>
      <c r="J211" s="151"/>
      <c r="K211" s="21"/>
      <c r="L211" s="5"/>
      <c r="M211" s="13"/>
    </row>
    <row r="212" spans="1:13" ht="18.75">
      <c r="A212" s="145"/>
      <c r="B212" s="131" t="s">
        <v>607</v>
      </c>
      <c r="C212" s="131"/>
      <c r="D212" s="150" t="s">
        <v>111</v>
      </c>
      <c r="E212" s="150"/>
      <c r="F212" s="41">
        <v>25</v>
      </c>
      <c r="G212" s="42">
        <v>900</v>
      </c>
      <c r="H212" s="151">
        <f t="shared" si="5"/>
        <v>22500</v>
      </c>
      <c r="I212" s="151"/>
      <c r="J212" s="151"/>
      <c r="K212" s="21" t="s">
        <v>300</v>
      </c>
      <c r="L212" s="5"/>
      <c r="M212" s="13"/>
    </row>
    <row r="213" spans="1:13" ht="18.75">
      <c r="A213" s="145"/>
      <c r="B213" s="131" t="s">
        <v>302</v>
      </c>
      <c r="C213" s="131"/>
      <c r="D213" s="150" t="s">
        <v>111</v>
      </c>
      <c r="E213" s="150"/>
      <c r="F213" s="41">
        <v>2</v>
      </c>
      <c r="G213" s="42">
        <v>2400</v>
      </c>
      <c r="H213" s="151">
        <f t="shared" si="5"/>
        <v>4800</v>
      </c>
      <c r="I213" s="151"/>
      <c r="J213" s="151"/>
      <c r="K213" s="21" t="s">
        <v>300</v>
      </c>
      <c r="L213" s="5"/>
      <c r="M213" s="13"/>
    </row>
    <row r="214" spans="1:13" ht="18.75">
      <c r="A214" s="145"/>
      <c r="B214" s="131" t="s">
        <v>608</v>
      </c>
      <c r="C214" s="131"/>
      <c r="D214" s="150" t="s">
        <v>111</v>
      </c>
      <c r="E214" s="150"/>
      <c r="F214" s="41">
        <v>18</v>
      </c>
      <c r="G214" s="42">
        <v>550</v>
      </c>
      <c r="H214" s="151">
        <f t="shared" si="5"/>
        <v>9900</v>
      </c>
      <c r="I214" s="151"/>
      <c r="J214" s="151"/>
      <c r="K214" s="21" t="s">
        <v>300</v>
      </c>
      <c r="L214" s="5"/>
      <c r="M214" s="13"/>
    </row>
    <row r="215" spans="1:13" ht="18.75">
      <c r="A215" s="145"/>
      <c r="B215" s="131" t="s">
        <v>303</v>
      </c>
      <c r="C215" s="131"/>
      <c r="D215" s="150" t="s">
        <v>111</v>
      </c>
      <c r="E215" s="150"/>
      <c r="F215" s="41">
        <v>5</v>
      </c>
      <c r="G215" s="42">
        <v>600</v>
      </c>
      <c r="H215" s="151">
        <f t="shared" si="5"/>
        <v>3000</v>
      </c>
      <c r="I215" s="151"/>
      <c r="J215" s="151"/>
      <c r="K215" s="21" t="s">
        <v>300</v>
      </c>
      <c r="L215" s="5"/>
      <c r="M215" s="13"/>
    </row>
    <row r="216" spans="1:13" ht="18.75">
      <c r="A216" s="145"/>
      <c r="B216" s="131" t="s">
        <v>200</v>
      </c>
      <c r="C216" s="131"/>
      <c r="D216" s="150" t="s">
        <v>111</v>
      </c>
      <c r="E216" s="150"/>
      <c r="F216" s="41">
        <v>34</v>
      </c>
      <c r="G216" s="42">
        <v>190</v>
      </c>
      <c r="H216" s="151">
        <f t="shared" si="5"/>
        <v>6460</v>
      </c>
      <c r="I216" s="151"/>
      <c r="J216" s="151"/>
      <c r="K216" s="21" t="s">
        <v>300</v>
      </c>
      <c r="L216" s="5"/>
      <c r="M216" s="13"/>
    </row>
    <row r="217" spans="1:13" ht="18.75">
      <c r="A217" s="145"/>
      <c r="B217" s="131" t="s">
        <v>385</v>
      </c>
      <c r="C217" s="131"/>
      <c r="D217" s="150" t="s">
        <v>111</v>
      </c>
      <c r="E217" s="150"/>
      <c r="F217" s="41">
        <v>28</v>
      </c>
      <c r="G217" s="42">
        <v>5900</v>
      </c>
      <c r="H217" s="157">
        <f>F217*G217</f>
        <v>165200</v>
      </c>
      <c r="I217" s="158"/>
      <c r="J217" s="43"/>
      <c r="K217" s="21" t="s">
        <v>300</v>
      </c>
      <c r="L217" s="5"/>
      <c r="M217" s="13"/>
    </row>
    <row r="218" spans="1:13" ht="18.75">
      <c r="A218" s="145"/>
      <c r="B218" s="131" t="s">
        <v>331</v>
      </c>
      <c r="C218" s="131"/>
      <c r="D218" s="150" t="s">
        <v>111</v>
      </c>
      <c r="E218" s="150"/>
      <c r="F218" s="41">
        <v>4</v>
      </c>
      <c r="G218" s="42">
        <v>600</v>
      </c>
      <c r="H218" s="151">
        <f>G218*F218</f>
        <v>2400</v>
      </c>
      <c r="I218" s="151"/>
      <c r="J218" s="151"/>
      <c r="K218" s="21" t="s">
        <v>300</v>
      </c>
      <c r="L218" s="5"/>
      <c r="M218" s="13"/>
    </row>
    <row r="219" spans="1:13" ht="18.75">
      <c r="A219" s="145"/>
      <c r="B219" s="131" t="s">
        <v>388</v>
      </c>
      <c r="C219" s="131"/>
      <c r="D219" s="150" t="s">
        <v>111</v>
      </c>
      <c r="E219" s="150"/>
      <c r="F219" s="41">
        <v>49</v>
      </c>
      <c r="G219" s="42">
        <v>1500</v>
      </c>
      <c r="H219" s="151">
        <f t="shared" si="5"/>
        <v>73500</v>
      </c>
      <c r="I219" s="151"/>
      <c r="J219" s="151"/>
      <c r="K219" s="21" t="s">
        <v>300</v>
      </c>
      <c r="L219" s="5"/>
      <c r="M219" s="13"/>
    </row>
    <row r="220" spans="1:13" ht="18.75">
      <c r="A220" s="145"/>
      <c r="B220" s="131" t="s">
        <v>489</v>
      </c>
      <c r="C220" s="131"/>
      <c r="D220" s="150" t="s">
        <v>111</v>
      </c>
      <c r="E220" s="150"/>
      <c r="F220" s="41">
        <v>2</v>
      </c>
      <c r="G220" s="42">
        <v>5800</v>
      </c>
      <c r="H220" s="151">
        <f t="shared" si="5"/>
        <v>11600</v>
      </c>
      <c r="I220" s="151"/>
      <c r="J220" s="151"/>
      <c r="K220" s="21" t="s">
        <v>300</v>
      </c>
      <c r="L220" s="5"/>
      <c r="M220" s="13"/>
    </row>
    <row r="221" spans="1:13" ht="18.75">
      <c r="A221" s="145"/>
      <c r="B221" s="131" t="s">
        <v>386</v>
      </c>
      <c r="C221" s="131"/>
      <c r="D221" s="150" t="s">
        <v>111</v>
      </c>
      <c r="E221" s="150"/>
      <c r="F221" s="41">
        <v>50</v>
      </c>
      <c r="G221" s="42">
        <v>5990</v>
      </c>
      <c r="H221" s="151">
        <f t="shared" si="5"/>
        <v>299500</v>
      </c>
      <c r="I221" s="151"/>
      <c r="J221" s="151"/>
      <c r="K221" s="21" t="s">
        <v>300</v>
      </c>
      <c r="L221" s="5"/>
      <c r="M221" s="13"/>
    </row>
    <row r="222" spans="1:13" ht="18.75">
      <c r="A222" s="145"/>
      <c r="B222" s="131" t="s">
        <v>389</v>
      </c>
      <c r="C222" s="131"/>
      <c r="D222" s="150" t="s">
        <v>111</v>
      </c>
      <c r="E222" s="150"/>
      <c r="F222" s="41">
        <v>18</v>
      </c>
      <c r="G222" s="42">
        <v>5990</v>
      </c>
      <c r="H222" s="151">
        <f>F222*G222</f>
        <v>107820</v>
      </c>
      <c r="I222" s="151"/>
      <c r="J222" s="151"/>
      <c r="K222" s="21" t="s">
        <v>300</v>
      </c>
      <c r="L222" s="5"/>
      <c r="M222" s="13"/>
    </row>
    <row r="223" spans="1:13" ht="18.75" customHeight="1">
      <c r="A223" s="145"/>
      <c r="B223" s="131" t="s">
        <v>92</v>
      </c>
      <c r="C223" s="131"/>
      <c r="D223" s="150" t="s">
        <v>111</v>
      </c>
      <c r="E223" s="150"/>
      <c r="F223" s="41">
        <v>4</v>
      </c>
      <c r="G223" s="42">
        <v>1800</v>
      </c>
      <c r="H223" s="151">
        <f t="shared" si="5"/>
        <v>7200</v>
      </c>
      <c r="I223" s="151"/>
      <c r="J223" s="151"/>
      <c r="K223" s="21" t="s">
        <v>300</v>
      </c>
      <c r="L223" s="5"/>
      <c r="M223" s="13"/>
    </row>
    <row r="224" spans="1:13" ht="18.75">
      <c r="A224" s="145"/>
      <c r="B224" s="131" t="s">
        <v>95</v>
      </c>
      <c r="C224" s="131"/>
      <c r="D224" s="150" t="s">
        <v>111</v>
      </c>
      <c r="E224" s="150"/>
      <c r="F224" s="41">
        <v>20</v>
      </c>
      <c r="G224" s="42">
        <v>2000</v>
      </c>
      <c r="H224" s="151">
        <f>F224*G224</f>
        <v>40000</v>
      </c>
      <c r="I224" s="151"/>
      <c r="J224" s="151"/>
      <c r="K224" s="21" t="s">
        <v>300</v>
      </c>
      <c r="L224" s="5"/>
      <c r="M224" s="13"/>
    </row>
    <row r="225" spans="1:13" ht="18.75">
      <c r="A225" s="145"/>
      <c r="B225" s="131" t="s">
        <v>94</v>
      </c>
      <c r="C225" s="131"/>
      <c r="D225" s="150" t="s">
        <v>111</v>
      </c>
      <c r="E225" s="150"/>
      <c r="F225" s="41">
        <v>7</v>
      </c>
      <c r="G225" s="42">
        <v>3500</v>
      </c>
      <c r="H225" s="151">
        <f>F225*G225</f>
        <v>24500</v>
      </c>
      <c r="I225" s="151"/>
      <c r="J225" s="151"/>
      <c r="K225" s="21" t="s">
        <v>300</v>
      </c>
      <c r="L225" s="5"/>
      <c r="M225" s="13"/>
    </row>
    <row r="226" spans="1:13" ht="18.75">
      <c r="A226" s="145"/>
      <c r="B226" s="131" t="s">
        <v>315</v>
      </c>
      <c r="C226" s="131"/>
      <c r="D226" s="150" t="s">
        <v>111</v>
      </c>
      <c r="E226" s="150"/>
      <c r="F226" s="41">
        <v>24</v>
      </c>
      <c r="G226" s="42">
        <v>5900</v>
      </c>
      <c r="H226" s="151">
        <f>F226*G226</f>
        <v>141600</v>
      </c>
      <c r="I226" s="151"/>
      <c r="J226" s="151"/>
      <c r="K226" s="21" t="s">
        <v>300</v>
      </c>
      <c r="L226" s="5"/>
      <c r="M226" s="13"/>
    </row>
    <row r="227" spans="1:13" ht="18.75">
      <c r="A227" s="145"/>
      <c r="B227" s="131" t="s">
        <v>393</v>
      </c>
      <c r="C227" s="131"/>
      <c r="D227" s="150" t="s">
        <v>111</v>
      </c>
      <c r="E227" s="150"/>
      <c r="F227" s="41">
        <v>4</v>
      </c>
      <c r="G227" s="42">
        <v>5900</v>
      </c>
      <c r="H227" s="151">
        <f>G227*F227</f>
        <v>23600</v>
      </c>
      <c r="I227" s="151"/>
      <c r="J227" s="151"/>
      <c r="K227" s="21" t="s">
        <v>300</v>
      </c>
      <c r="L227" s="5"/>
      <c r="M227" s="13"/>
    </row>
    <row r="228" spans="1:13" ht="18.75">
      <c r="A228" s="145"/>
      <c r="B228" s="131" t="s">
        <v>394</v>
      </c>
      <c r="C228" s="131"/>
      <c r="D228" s="150" t="s">
        <v>111</v>
      </c>
      <c r="E228" s="150"/>
      <c r="F228" s="41">
        <v>4</v>
      </c>
      <c r="G228" s="42">
        <v>2800</v>
      </c>
      <c r="H228" s="151">
        <f>F228*G228</f>
        <v>11200</v>
      </c>
      <c r="I228" s="151"/>
      <c r="J228" s="151"/>
      <c r="K228" s="21" t="s">
        <v>300</v>
      </c>
      <c r="L228" s="5"/>
      <c r="M228" s="13"/>
    </row>
    <row r="229" spans="1:13" ht="18.75">
      <c r="A229" s="145"/>
      <c r="B229" s="131" t="s">
        <v>391</v>
      </c>
      <c r="C229" s="131"/>
      <c r="D229" s="150" t="s">
        <v>111</v>
      </c>
      <c r="E229" s="150"/>
      <c r="F229" s="41">
        <v>8</v>
      </c>
      <c r="G229" s="42">
        <v>1100</v>
      </c>
      <c r="H229" s="151">
        <f>F229*G229</f>
        <v>8800</v>
      </c>
      <c r="I229" s="151"/>
      <c r="J229" s="151"/>
      <c r="K229" s="21" t="s">
        <v>300</v>
      </c>
      <c r="L229" s="5"/>
      <c r="M229" s="13"/>
    </row>
    <row r="230" spans="1:13" ht="18.75">
      <c r="A230" s="145"/>
      <c r="B230" s="131" t="s">
        <v>497</v>
      </c>
      <c r="C230" s="131"/>
      <c r="D230" s="150" t="s">
        <v>111</v>
      </c>
      <c r="E230" s="150"/>
      <c r="F230" s="41">
        <v>4</v>
      </c>
      <c r="G230" s="42">
        <v>1000</v>
      </c>
      <c r="H230" s="151">
        <f>G230*F230</f>
        <v>4000</v>
      </c>
      <c r="I230" s="151"/>
      <c r="J230" s="151"/>
      <c r="K230" s="21" t="s">
        <v>300</v>
      </c>
      <c r="L230" s="5"/>
      <c r="M230" s="13"/>
    </row>
    <row r="231" spans="1:13" ht="28.5" customHeight="1">
      <c r="A231" s="145"/>
      <c r="B231" s="131" t="s">
        <v>487</v>
      </c>
      <c r="C231" s="131"/>
      <c r="D231" s="150" t="s">
        <v>111</v>
      </c>
      <c r="E231" s="150"/>
      <c r="F231" s="41">
        <v>102</v>
      </c>
      <c r="G231" s="42">
        <v>3500</v>
      </c>
      <c r="H231" s="151">
        <f aca="true" t="shared" si="6" ref="H231:H238">F231*G231</f>
        <v>357000</v>
      </c>
      <c r="I231" s="151"/>
      <c r="J231" s="151"/>
      <c r="K231" s="21" t="s">
        <v>300</v>
      </c>
      <c r="L231" s="5"/>
      <c r="M231" s="13"/>
    </row>
    <row r="232" spans="1:13" ht="18.75">
      <c r="A232" s="145"/>
      <c r="B232" s="131" t="s">
        <v>490</v>
      </c>
      <c r="C232" s="131"/>
      <c r="D232" s="150" t="s">
        <v>111</v>
      </c>
      <c r="E232" s="150"/>
      <c r="F232" s="41">
        <v>8</v>
      </c>
      <c r="G232" s="42">
        <v>4200</v>
      </c>
      <c r="H232" s="151">
        <f t="shared" si="6"/>
        <v>33600</v>
      </c>
      <c r="I232" s="151"/>
      <c r="J232" s="151"/>
      <c r="K232" s="21" t="s">
        <v>300</v>
      </c>
      <c r="L232" s="5"/>
      <c r="M232" s="13"/>
    </row>
    <row r="233" spans="1:13" ht="18.75">
      <c r="A233" s="145"/>
      <c r="B233" s="131" t="s">
        <v>93</v>
      </c>
      <c r="C233" s="131"/>
      <c r="D233" s="150" t="s">
        <v>111</v>
      </c>
      <c r="E233" s="150"/>
      <c r="F233" s="41">
        <v>10</v>
      </c>
      <c r="G233" s="42">
        <v>3500</v>
      </c>
      <c r="H233" s="151">
        <f>G233*F233</f>
        <v>35000</v>
      </c>
      <c r="I233" s="151"/>
      <c r="J233" s="151"/>
      <c r="K233" s="21" t="s">
        <v>300</v>
      </c>
      <c r="L233" s="5"/>
      <c r="M233" s="13"/>
    </row>
    <row r="234" spans="1:13" ht="18.75">
      <c r="A234" s="145"/>
      <c r="B234" s="131" t="s">
        <v>396</v>
      </c>
      <c r="C234" s="131"/>
      <c r="D234" s="150" t="s">
        <v>111</v>
      </c>
      <c r="E234" s="150"/>
      <c r="F234" s="41">
        <v>6</v>
      </c>
      <c r="G234" s="42">
        <v>3600</v>
      </c>
      <c r="H234" s="151">
        <f>G234*F234</f>
        <v>21600</v>
      </c>
      <c r="I234" s="151"/>
      <c r="J234" s="151"/>
      <c r="K234" s="21" t="s">
        <v>300</v>
      </c>
      <c r="L234" s="5"/>
      <c r="M234" s="13"/>
    </row>
    <row r="235" spans="1:13" ht="18.75">
      <c r="A235" s="145"/>
      <c r="B235" s="131" t="s">
        <v>395</v>
      </c>
      <c r="C235" s="131"/>
      <c r="D235" s="150" t="s">
        <v>111</v>
      </c>
      <c r="E235" s="150"/>
      <c r="F235" s="41">
        <v>24</v>
      </c>
      <c r="G235" s="42">
        <v>2500</v>
      </c>
      <c r="H235" s="151">
        <f>G235*F235</f>
        <v>60000</v>
      </c>
      <c r="I235" s="151"/>
      <c r="J235" s="151"/>
      <c r="K235" s="21" t="s">
        <v>300</v>
      </c>
      <c r="L235" s="5"/>
      <c r="M235" s="13"/>
    </row>
    <row r="236" spans="1:13" ht="18.75">
      <c r="A236" s="145"/>
      <c r="B236" s="131" t="s">
        <v>392</v>
      </c>
      <c r="C236" s="131"/>
      <c r="D236" s="150" t="s">
        <v>111</v>
      </c>
      <c r="E236" s="150"/>
      <c r="F236" s="41">
        <v>24</v>
      </c>
      <c r="G236" s="42">
        <v>2450</v>
      </c>
      <c r="H236" s="151">
        <f>F236*G236</f>
        <v>58800</v>
      </c>
      <c r="I236" s="151"/>
      <c r="J236" s="151"/>
      <c r="K236" s="21" t="s">
        <v>300</v>
      </c>
      <c r="L236" s="5"/>
      <c r="M236" s="13"/>
    </row>
    <row r="237" spans="1:13" ht="18.75">
      <c r="A237" s="145"/>
      <c r="B237" s="131" t="s">
        <v>314</v>
      </c>
      <c r="C237" s="131"/>
      <c r="D237" s="150" t="s">
        <v>111</v>
      </c>
      <c r="E237" s="150"/>
      <c r="F237" s="41">
        <v>4</v>
      </c>
      <c r="G237" s="42">
        <v>5990</v>
      </c>
      <c r="H237" s="151">
        <f t="shared" si="6"/>
        <v>23960</v>
      </c>
      <c r="I237" s="151"/>
      <c r="J237" s="151"/>
      <c r="K237" s="21" t="s">
        <v>300</v>
      </c>
      <c r="L237" s="5"/>
      <c r="M237" s="13"/>
    </row>
    <row r="238" spans="1:13" ht="18.75" customHeight="1">
      <c r="A238" s="145"/>
      <c r="B238" s="125" t="s">
        <v>390</v>
      </c>
      <c r="C238" s="127"/>
      <c r="D238" s="155" t="s">
        <v>111</v>
      </c>
      <c r="E238" s="156"/>
      <c r="F238" s="41">
        <v>48</v>
      </c>
      <c r="G238" s="42">
        <v>1500</v>
      </c>
      <c r="H238" s="157">
        <f t="shared" si="6"/>
        <v>72000</v>
      </c>
      <c r="I238" s="178"/>
      <c r="J238" s="158"/>
      <c r="K238" s="21" t="s">
        <v>300</v>
      </c>
      <c r="L238" s="5"/>
      <c r="M238" s="13"/>
    </row>
    <row r="239" spans="1:13" ht="18.75">
      <c r="A239" s="145"/>
      <c r="B239" s="131"/>
      <c r="C239" s="131"/>
      <c r="D239" s="150"/>
      <c r="E239" s="150"/>
      <c r="F239" s="41"/>
      <c r="G239" s="42"/>
      <c r="H239" s="151">
        <f t="shared" si="5"/>
        <v>0</v>
      </c>
      <c r="I239" s="151"/>
      <c r="J239" s="151"/>
      <c r="K239" s="21" t="s">
        <v>300</v>
      </c>
      <c r="L239" s="5"/>
      <c r="M239" s="13"/>
    </row>
    <row r="240" spans="1:13" ht="18.75">
      <c r="A240" s="145"/>
      <c r="B240" s="131" t="s">
        <v>201</v>
      </c>
      <c r="C240" s="131"/>
      <c r="D240" s="150" t="s">
        <v>111</v>
      </c>
      <c r="E240" s="150"/>
      <c r="F240" s="41">
        <v>8</v>
      </c>
      <c r="G240" s="42">
        <v>3500</v>
      </c>
      <c r="H240" s="151">
        <f t="shared" si="5"/>
        <v>28000</v>
      </c>
      <c r="I240" s="151"/>
      <c r="J240" s="151"/>
      <c r="K240" s="21" t="s">
        <v>300</v>
      </c>
      <c r="L240" s="5"/>
      <c r="M240" s="13"/>
    </row>
    <row r="241" spans="1:13" ht="18.75">
      <c r="A241" s="145"/>
      <c r="B241" s="131" t="s">
        <v>431</v>
      </c>
      <c r="C241" s="131"/>
      <c r="D241" s="150" t="s">
        <v>111</v>
      </c>
      <c r="E241" s="150"/>
      <c r="F241" s="41">
        <v>12</v>
      </c>
      <c r="G241" s="42">
        <v>5000</v>
      </c>
      <c r="H241" s="151">
        <f>G241*F241</f>
        <v>60000</v>
      </c>
      <c r="I241" s="151"/>
      <c r="J241" s="151"/>
      <c r="K241" s="21" t="s">
        <v>300</v>
      </c>
      <c r="L241" s="5"/>
      <c r="M241" s="13"/>
    </row>
    <row r="242" spans="1:13" ht="18.75">
      <c r="A242" s="145"/>
      <c r="B242" s="131" t="s">
        <v>196</v>
      </c>
      <c r="C242" s="131"/>
      <c r="D242" s="150" t="s">
        <v>111</v>
      </c>
      <c r="E242" s="150"/>
      <c r="F242" s="41">
        <v>19</v>
      </c>
      <c r="G242" s="42">
        <v>1800</v>
      </c>
      <c r="H242" s="151">
        <f>F242*G242</f>
        <v>34200</v>
      </c>
      <c r="I242" s="151"/>
      <c r="J242" s="151"/>
      <c r="K242" s="21" t="s">
        <v>300</v>
      </c>
      <c r="L242" s="5"/>
      <c r="M242" s="13"/>
    </row>
    <row r="243" spans="1:13" ht="18.75">
      <c r="A243" s="145"/>
      <c r="B243" s="131" t="s">
        <v>387</v>
      </c>
      <c r="C243" s="131"/>
      <c r="D243" s="150" t="s">
        <v>111</v>
      </c>
      <c r="E243" s="150"/>
      <c r="F243" s="41">
        <v>6</v>
      </c>
      <c r="G243" s="42">
        <v>2500</v>
      </c>
      <c r="H243" s="151">
        <f t="shared" si="5"/>
        <v>15000</v>
      </c>
      <c r="I243" s="151"/>
      <c r="J243" s="151"/>
      <c r="K243" s="21" t="s">
        <v>300</v>
      </c>
      <c r="L243" s="5"/>
      <c r="M243" s="13"/>
    </row>
    <row r="244" spans="1:13" ht="21" customHeight="1">
      <c r="A244" s="145"/>
      <c r="B244" s="162" t="s">
        <v>397</v>
      </c>
      <c r="C244" s="162"/>
      <c r="D244" s="162"/>
      <c r="E244" s="162"/>
      <c r="F244" s="50"/>
      <c r="G244" s="50"/>
      <c r="H244" s="163">
        <f>SUM(H199:J243)</f>
        <v>2348650</v>
      </c>
      <c r="I244" s="163"/>
      <c r="J244" s="163"/>
      <c r="K244" s="15">
        <f>H244</f>
        <v>2348650</v>
      </c>
      <c r="L244" s="5"/>
      <c r="M244" s="14"/>
    </row>
    <row r="245" spans="1:13" ht="18.75">
      <c r="A245" s="145"/>
      <c r="B245" s="171" t="s">
        <v>271</v>
      </c>
      <c r="C245" s="171"/>
      <c r="D245" s="171"/>
      <c r="E245" s="171"/>
      <c r="F245" s="171"/>
      <c r="G245" s="171"/>
      <c r="H245" s="171"/>
      <c r="I245" s="171"/>
      <c r="J245" s="171"/>
      <c r="K245" s="21"/>
      <c r="L245" s="5"/>
      <c r="M245" s="5"/>
    </row>
    <row r="246" spans="1:13" ht="18.75" customHeight="1">
      <c r="A246" s="145"/>
      <c r="B246" s="164" t="s">
        <v>258</v>
      </c>
      <c r="C246" s="164"/>
      <c r="D246" s="164" t="s">
        <v>259</v>
      </c>
      <c r="E246" s="164"/>
      <c r="F246" s="51" t="s">
        <v>260</v>
      </c>
      <c r="G246" s="36" t="s">
        <v>261</v>
      </c>
      <c r="H246" s="164" t="s">
        <v>257</v>
      </c>
      <c r="I246" s="164"/>
      <c r="J246" s="164"/>
      <c r="K246" s="21"/>
      <c r="L246" s="5"/>
      <c r="M246" s="5"/>
    </row>
    <row r="247" spans="1:13" ht="18.75">
      <c r="A247" s="145"/>
      <c r="B247" s="131" t="s">
        <v>202</v>
      </c>
      <c r="C247" s="131"/>
      <c r="D247" s="150" t="s">
        <v>111</v>
      </c>
      <c r="E247" s="150"/>
      <c r="F247" s="41">
        <v>380</v>
      </c>
      <c r="G247" s="42">
        <v>450</v>
      </c>
      <c r="H247" s="151">
        <f>G247*F247</f>
        <v>171000</v>
      </c>
      <c r="I247" s="151"/>
      <c r="J247" s="151"/>
      <c r="K247" s="21" t="s">
        <v>300</v>
      </c>
      <c r="L247" s="5"/>
      <c r="M247" s="5"/>
    </row>
    <row r="248" spans="1:13" ht="18.75">
      <c r="A248" s="145"/>
      <c r="B248" s="131" t="s">
        <v>203</v>
      </c>
      <c r="C248" s="131"/>
      <c r="D248" s="150" t="s">
        <v>111</v>
      </c>
      <c r="E248" s="150"/>
      <c r="F248" s="41">
        <v>101</v>
      </c>
      <c r="G248" s="42">
        <v>500</v>
      </c>
      <c r="H248" s="151">
        <f>F248*G248</f>
        <v>50500</v>
      </c>
      <c r="I248" s="151"/>
      <c r="J248" s="151"/>
      <c r="K248" s="21" t="s">
        <v>300</v>
      </c>
      <c r="L248" s="5"/>
      <c r="M248" s="5"/>
    </row>
    <row r="249" spans="1:13" ht="18.75">
      <c r="A249" s="145"/>
      <c r="B249" s="131" t="s">
        <v>204</v>
      </c>
      <c r="C249" s="131"/>
      <c r="D249" s="150" t="s">
        <v>111</v>
      </c>
      <c r="E249" s="150"/>
      <c r="F249" s="41">
        <v>97</v>
      </c>
      <c r="G249" s="42">
        <v>2300</v>
      </c>
      <c r="H249" s="151">
        <f>G249*F249</f>
        <v>223100</v>
      </c>
      <c r="I249" s="151"/>
      <c r="J249" s="151"/>
      <c r="K249" s="21" t="s">
        <v>300</v>
      </c>
      <c r="L249" s="5"/>
      <c r="M249" s="5"/>
    </row>
    <row r="250" spans="1:13" ht="18.75">
      <c r="A250" s="145"/>
      <c r="B250" s="131" t="s">
        <v>205</v>
      </c>
      <c r="C250" s="131"/>
      <c r="D250" s="150" t="s">
        <v>111</v>
      </c>
      <c r="E250" s="150"/>
      <c r="F250" s="41">
        <v>16</v>
      </c>
      <c r="G250" s="42">
        <v>600</v>
      </c>
      <c r="H250" s="151">
        <f>F250*G250</f>
        <v>9600</v>
      </c>
      <c r="I250" s="151"/>
      <c r="J250" s="151"/>
      <c r="K250" s="21" t="s">
        <v>300</v>
      </c>
      <c r="L250" s="5"/>
      <c r="M250" s="5"/>
    </row>
    <row r="251" spans="1:13" ht="18.75">
      <c r="A251" s="145"/>
      <c r="B251" s="131" t="s">
        <v>206</v>
      </c>
      <c r="C251" s="131"/>
      <c r="D251" s="150" t="s">
        <v>111</v>
      </c>
      <c r="E251" s="150"/>
      <c r="F251" s="41">
        <v>34</v>
      </c>
      <c r="G251" s="42">
        <v>2100</v>
      </c>
      <c r="H251" s="151">
        <f>F251*G251</f>
        <v>71400</v>
      </c>
      <c r="I251" s="151"/>
      <c r="J251" s="151"/>
      <c r="K251" s="21" t="s">
        <v>300</v>
      </c>
      <c r="L251" s="5"/>
      <c r="M251" s="5"/>
    </row>
    <row r="252" spans="1:13" ht="18.75">
      <c r="A252" s="145"/>
      <c r="B252" s="131" t="s">
        <v>496</v>
      </c>
      <c r="C252" s="131"/>
      <c r="D252" s="150" t="s">
        <v>111</v>
      </c>
      <c r="E252" s="150"/>
      <c r="F252" s="41">
        <v>14</v>
      </c>
      <c r="G252" s="42">
        <v>5600</v>
      </c>
      <c r="H252" s="151">
        <f>F252*G252</f>
        <v>78400</v>
      </c>
      <c r="I252" s="151"/>
      <c r="J252" s="151"/>
      <c r="K252" s="21" t="s">
        <v>300</v>
      </c>
      <c r="L252" s="5"/>
      <c r="M252" s="5"/>
    </row>
    <row r="253" spans="1:13" ht="33.75" customHeight="1">
      <c r="A253" s="145"/>
      <c r="B253" s="131" t="s">
        <v>493</v>
      </c>
      <c r="C253" s="131"/>
      <c r="D253" s="150" t="s">
        <v>111</v>
      </c>
      <c r="E253" s="150"/>
      <c r="F253" s="41">
        <v>1144</v>
      </c>
      <c r="G253" s="42">
        <v>2800</v>
      </c>
      <c r="H253" s="151">
        <f>G253*F253</f>
        <v>3203200</v>
      </c>
      <c r="I253" s="151"/>
      <c r="J253" s="151"/>
      <c r="K253" s="21" t="s">
        <v>300</v>
      </c>
      <c r="L253" s="5"/>
      <c r="M253" s="5"/>
    </row>
    <row r="254" spans="1:13" ht="18.75">
      <c r="A254" s="145"/>
      <c r="B254" s="131" t="s">
        <v>88</v>
      </c>
      <c r="C254" s="131"/>
      <c r="D254" s="150" t="s">
        <v>111</v>
      </c>
      <c r="E254" s="150"/>
      <c r="F254" s="41">
        <v>1020</v>
      </c>
      <c r="G254" s="42">
        <v>350</v>
      </c>
      <c r="H254" s="151">
        <f>F254*G254</f>
        <v>357000</v>
      </c>
      <c r="I254" s="151"/>
      <c r="J254" s="151"/>
      <c r="K254" s="21" t="s">
        <v>300</v>
      </c>
      <c r="L254" s="5"/>
      <c r="M254" s="5"/>
    </row>
    <row r="255" spans="1:13" ht="18.75">
      <c r="A255" s="145"/>
      <c r="B255" s="131" t="s">
        <v>83</v>
      </c>
      <c r="C255" s="131"/>
      <c r="D255" s="150" t="s">
        <v>111</v>
      </c>
      <c r="E255" s="150"/>
      <c r="F255" s="41">
        <v>11</v>
      </c>
      <c r="G255" s="42">
        <v>3700</v>
      </c>
      <c r="H255" s="151">
        <f>F255*G255</f>
        <v>40700</v>
      </c>
      <c r="I255" s="151"/>
      <c r="J255" s="151"/>
      <c r="K255" s="21" t="s">
        <v>300</v>
      </c>
      <c r="L255" s="5"/>
      <c r="M255" s="5"/>
    </row>
    <row r="256" spans="1:13" ht="18.75">
      <c r="A256" s="145"/>
      <c r="B256" s="131" t="s">
        <v>89</v>
      </c>
      <c r="C256" s="131"/>
      <c r="D256" s="150" t="s">
        <v>111</v>
      </c>
      <c r="E256" s="150"/>
      <c r="F256" s="41">
        <v>41</v>
      </c>
      <c r="G256" s="42">
        <v>1600</v>
      </c>
      <c r="H256" s="151">
        <f>G256*F256</f>
        <v>65600</v>
      </c>
      <c r="I256" s="151"/>
      <c r="J256" s="151"/>
      <c r="K256" s="21" t="s">
        <v>300</v>
      </c>
      <c r="L256" s="5"/>
      <c r="M256" s="5"/>
    </row>
    <row r="257" spans="1:13" ht="18.75">
      <c r="A257" s="145"/>
      <c r="B257" s="131" t="s">
        <v>207</v>
      </c>
      <c r="C257" s="131"/>
      <c r="D257" s="150" t="s">
        <v>111</v>
      </c>
      <c r="E257" s="150"/>
      <c r="F257" s="41">
        <v>139</v>
      </c>
      <c r="G257" s="42">
        <v>2600</v>
      </c>
      <c r="H257" s="151">
        <f>G257*F257</f>
        <v>361400</v>
      </c>
      <c r="I257" s="151"/>
      <c r="J257" s="151"/>
      <c r="K257" s="21" t="s">
        <v>300</v>
      </c>
      <c r="L257" s="5"/>
      <c r="M257" s="5"/>
    </row>
    <row r="258" spans="1:13" ht="18.75">
      <c r="A258" s="145"/>
      <c r="B258" s="131" t="s">
        <v>400</v>
      </c>
      <c r="C258" s="131"/>
      <c r="D258" s="150" t="s">
        <v>111</v>
      </c>
      <c r="E258" s="150"/>
      <c r="F258" s="41">
        <v>45</v>
      </c>
      <c r="G258" s="42">
        <v>600</v>
      </c>
      <c r="H258" s="151">
        <f>G258*F258</f>
        <v>27000</v>
      </c>
      <c r="I258" s="151"/>
      <c r="J258" s="151"/>
      <c r="K258" s="21" t="s">
        <v>300</v>
      </c>
      <c r="L258" s="5"/>
      <c r="M258" s="5"/>
    </row>
    <row r="259" spans="1:13" ht="18.75">
      <c r="A259" s="145"/>
      <c r="B259" s="131" t="s">
        <v>84</v>
      </c>
      <c r="C259" s="131"/>
      <c r="D259" s="150" t="s">
        <v>111</v>
      </c>
      <c r="E259" s="150"/>
      <c r="F259" s="41">
        <v>230</v>
      </c>
      <c r="G259" s="42">
        <v>2500</v>
      </c>
      <c r="H259" s="151">
        <f>F259*G259</f>
        <v>575000</v>
      </c>
      <c r="I259" s="151"/>
      <c r="J259" s="151"/>
      <c r="K259" s="21" t="s">
        <v>300</v>
      </c>
      <c r="L259" s="5"/>
      <c r="M259" s="5"/>
    </row>
    <row r="260" spans="1:13" ht="18.75">
      <c r="A260" s="145"/>
      <c r="B260" s="131" t="s">
        <v>399</v>
      </c>
      <c r="C260" s="131"/>
      <c r="D260" s="150" t="s">
        <v>111</v>
      </c>
      <c r="E260" s="150"/>
      <c r="F260" s="41">
        <v>410</v>
      </c>
      <c r="G260" s="42">
        <v>1700</v>
      </c>
      <c r="H260" s="151">
        <f>G260*F260</f>
        <v>697000</v>
      </c>
      <c r="I260" s="151"/>
      <c r="J260" s="151"/>
      <c r="K260" s="21" t="s">
        <v>300</v>
      </c>
      <c r="L260" s="5"/>
      <c r="M260" s="5"/>
    </row>
    <row r="261" spans="1:13" ht="30.75" customHeight="1">
      <c r="A261" s="145"/>
      <c r="B261" s="131" t="s">
        <v>86</v>
      </c>
      <c r="C261" s="131"/>
      <c r="D261" s="150" t="s">
        <v>111</v>
      </c>
      <c r="E261" s="150"/>
      <c r="F261" s="41">
        <v>52</v>
      </c>
      <c r="G261" s="42">
        <v>2200</v>
      </c>
      <c r="H261" s="151">
        <f>F261*G261</f>
        <v>114400</v>
      </c>
      <c r="I261" s="151"/>
      <c r="J261" s="151"/>
      <c r="K261" s="21" t="s">
        <v>300</v>
      </c>
      <c r="L261" s="5"/>
      <c r="M261" s="5"/>
    </row>
    <row r="262" spans="1:13" ht="19.5" customHeight="1">
      <c r="A262" s="145"/>
      <c r="B262" s="131" t="s">
        <v>85</v>
      </c>
      <c r="C262" s="131"/>
      <c r="D262" s="150" t="s">
        <v>111</v>
      </c>
      <c r="E262" s="150"/>
      <c r="F262" s="41">
        <v>5</v>
      </c>
      <c r="G262" s="42">
        <v>5000</v>
      </c>
      <c r="H262" s="151">
        <f>F262*G262</f>
        <v>25000</v>
      </c>
      <c r="I262" s="151"/>
      <c r="J262" s="151"/>
      <c r="K262" s="21" t="s">
        <v>300</v>
      </c>
      <c r="L262" s="5"/>
      <c r="M262" s="5"/>
    </row>
    <row r="263" spans="1:15" s="66" customFormat="1" ht="18.75">
      <c r="A263" s="145"/>
      <c r="B263" s="131" t="s">
        <v>494</v>
      </c>
      <c r="C263" s="131"/>
      <c r="D263" s="150" t="s">
        <v>111</v>
      </c>
      <c r="E263" s="150"/>
      <c r="F263" s="41">
        <v>6</v>
      </c>
      <c r="G263" s="42">
        <v>2500</v>
      </c>
      <c r="H263" s="151">
        <f>G263*F263</f>
        <v>15000</v>
      </c>
      <c r="I263" s="151"/>
      <c r="J263" s="151"/>
      <c r="K263" s="16" t="s">
        <v>300</v>
      </c>
      <c r="L263" s="13"/>
      <c r="M263" s="13"/>
      <c r="N263"/>
      <c r="O263"/>
    </row>
    <row r="264" spans="1:13" ht="18.75" customHeight="1">
      <c r="A264" s="145"/>
      <c r="B264" s="131" t="s">
        <v>401</v>
      </c>
      <c r="C264" s="131"/>
      <c r="D264" s="150" t="s">
        <v>111</v>
      </c>
      <c r="E264" s="150"/>
      <c r="F264" s="41">
        <v>37</v>
      </c>
      <c r="G264" s="42">
        <v>4500</v>
      </c>
      <c r="H264" s="151">
        <f aca="true" t="shared" si="7" ref="H264:H269">F264*G264</f>
        <v>166500</v>
      </c>
      <c r="I264" s="151"/>
      <c r="J264" s="151"/>
      <c r="K264" s="21" t="s">
        <v>300</v>
      </c>
      <c r="L264" s="5"/>
      <c r="M264" s="5"/>
    </row>
    <row r="265" spans="1:13" ht="18.75">
      <c r="A265" s="145"/>
      <c r="B265" s="131" t="s">
        <v>90</v>
      </c>
      <c r="C265" s="131"/>
      <c r="D265" s="150" t="s">
        <v>111</v>
      </c>
      <c r="E265" s="150"/>
      <c r="F265" s="41">
        <v>31</v>
      </c>
      <c r="G265" s="42">
        <v>700</v>
      </c>
      <c r="H265" s="151">
        <f t="shared" si="7"/>
        <v>21700</v>
      </c>
      <c r="I265" s="151"/>
      <c r="J265" s="151"/>
      <c r="K265" s="21" t="s">
        <v>300</v>
      </c>
      <c r="L265" s="5"/>
      <c r="M265" s="5"/>
    </row>
    <row r="266" spans="1:13" ht="18.75">
      <c r="A266" s="145"/>
      <c r="B266" s="131" t="s">
        <v>330</v>
      </c>
      <c r="C266" s="131"/>
      <c r="D266" s="150" t="s">
        <v>111</v>
      </c>
      <c r="E266" s="150"/>
      <c r="F266" s="41">
        <v>3</v>
      </c>
      <c r="G266" s="42">
        <v>1600</v>
      </c>
      <c r="H266" s="151">
        <f t="shared" si="7"/>
        <v>4800</v>
      </c>
      <c r="I266" s="151"/>
      <c r="J266" s="151"/>
      <c r="K266" s="21" t="s">
        <v>300</v>
      </c>
      <c r="L266" s="5"/>
      <c r="M266" s="5"/>
    </row>
    <row r="267" spans="1:13" ht="18.75">
      <c r="A267" s="145"/>
      <c r="B267" s="131" t="s">
        <v>495</v>
      </c>
      <c r="C267" s="131"/>
      <c r="D267" s="150" t="s">
        <v>111</v>
      </c>
      <c r="E267" s="150"/>
      <c r="F267" s="41">
        <v>9</v>
      </c>
      <c r="G267" s="42">
        <v>3800</v>
      </c>
      <c r="H267" s="151">
        <f t="shared" si="7"/>
        <v>34200</v>
      </c>
      <c r="I267" s="151"/>
      <c r="J267" s="151"/>
      <c r="K267" s="21" t="s">
        <v>300</v>
      </c>
      <c r="L267" s="5"/>
      <c r="M267" s="5"/>
    </row>
    <row r="268" spans="1:13" ht="30.75" customHeight="1">
      <c r="A268" s="145"/>
      <c r="B268" s="131" t="s">
        <v>87</v>
      </c>
      <c r="C268" s="131"/>
      <c r="D268" s="150" t="s">
        <v>111</v>
      </c>
      <c r="E268" s="150"/>
      <c r="F268" s="41">
        <v>88</v>
      </c>
      <c r="G268" s="42">
        <v>1500</v>
      </c>
      <c r="H268" s="151">
        <f t="shared" si="7"/>
        <v>132000</v>
      </c>
      <c r="I268" s="151"/>
      <c r="J268" s="151"/>
      <c r="K268" s="21" t="s">
        <v>300</v>
      </c>
      <c r="L268" s="5"/>
      <c r="M268" s="5"/>
    </row>
    <row r="269" spans="1:13" ht="18.75">
      <c r="A269" s="145"/>
      <c r="B269" s="131" t="s">
        <v>208</v>
      </c>
      <c r="C269" s="131"/>
      <c r="D269" s="150" t="s">
        <v>111</v>
      </c>
      <c r="E269" s="150"/>
      <c r="F269" s="41">
        <v>3</v>
      </c>
      <c r="G269" s="42">
        <v>2700</v>
      </c>
      <c r="H269" s="151">
        <f t="shared" si="7"/>
        <v>8100</v>
      </c>
      <c r="I269" s="151"/>
      <c r="J269" s="151"/>
      <c r="K269" s="21" t="s">
        <v>300</v>
      </c>
      <c r="L269" s="5"/>
      <c r="M269" s="5"/>
    </row>
    <row r="270" spans="1:13" ht="0.75" customHeight="1">
      <c r="A270" s="145"/>
      <c r="B270" s="131"/>
      <c r="C270" s="131"/>
      <c r="D270" s="150"/>
      <c r="E270" s="150"/>
      <c r="F270" s="41"/>
      <c r="G270" s="42"/>
      <c r="H270" s="151">
        <v>0</v>
      </c>
      <c r="I270" s="151"/>
      <c r="J270" s="151"/>
      <c r="K270" s="21" t="s">
        <v>300</v>
      </c>
      <c r="L270" s="5"/>
      <c r="M270" s="5"/>
    </row>
    <row r="271" spans="1:13" ht="0.75" customHeight="1" hidden="1">
      <c r="A271" s="145"/>
      <c r="B271" s="131"/>
      <c r="C271" s="131"/>
      <c r="D271" s="150"/>
      <c r="E271" s="150"/>
      <c r="F271" s="41">
        <v>0</v>
      </c>
      <c r="G271" s="42"/>
      <c r="H271" s="151"/>
      <c r="I271" s="151"/>
      <c r="J271" s="151"/>
      <c r="K271" s="21" t="s">
        <v>300</v>
      </c>
      <c r="L271" s="5"/>
      <c r="M271" s="5"/>
    </row>
    <row r="272" spans="1:13" ht="16.5" customHeight="1">
      <c r="A272" s="145"/>
      <c r="B272" s="162" t="s">
        <v>238</v>
      </c>
      <c r="C272" s="162"/>
      <c r="D272" s="162"/>
      <c r="E272" s="162"/>
      <c r="F272" s="50"/>
      <c r="G272" s="50"/>
      <c r="H272" s="163">
        <f>SUM(H247:J271)</f>
        <v>6452600</v>
      </c>
      <c r="I272" s="163"/>
      <c r="J272" s="163"/>
      <c r="K272" s="15">
        <f>H272</f>
        <v>6452600</v>
      </c>
      <c r="L272" s="5"/>
      <c r="M272" s="5"/>
    </row>
    <row r="273" spans="1:13" ht="16.5" customHeight="1">
      <c r="A273" s="145"/>
      <c r="B273" s="171" t="s">
        <v>272</v>
      </c>
      <c r="C273" s="171"/>
      <c r="D273" s="171"/>
      <c r="E273" s="171"/>
      <c r="F273" s="171"/>
      <c r="G273" s="171"/>
      <c r="H273" s="171"/>
      <c r="I273" s="171"/>
      <c r="J273" s="171"/>
      <c r="K273" s="21"/>
      <c r="L273" s="5"/>
      <c r="M273" s="5"/>
    </row>
    <row r="274" spans="1:13" ht="16.5" customHeight="1">
      <c r="A274" s="145"/>
      <c r="B274" s="164" t="s">
        <v>258</v>
      </c>
      <c r="C274" s="164"/>
      <c r="D274" s="164" t="s">
        <v>259</v>
      </c>
      <c r="E274" s="164"/>
      <c r="F274" s="51" t="s">
        <v>260</v>
      </c>
      <c r="G274" s="36" t="s">
        <v>261</v>
      </c>
      <c r="H274" s="164" t="s">
        <v>257</v>
      </c>
      <c r="I274" s="164"/>
      <c r="J274" s="164"/>
      <c r="K274" s="21"/>
      <c r="L274" s="5"/>
      <c r="M274" s="5"/>
    </row>
    <row r="275" spans="1:13" ht="18.75">
      <c r="A275" s="145"/>
      <c r="B275" s="131" t="s">
        <v>35</v>
      </c>
      <c r="C275" s="131"/>
      <c r="D275" s="150" t="s">
        <v>209</v>
      </c>
      <c r="E275" s="150"/>
      <c r="F275" s="41">
        <v>451</v>
      </c>
      <c r="G275" s="42">
        <v>30</v>
      </c>
      <c r="H275" s="151">
        <f aca="true" t="shared" si="8" ref="H275:H289">F275*G275</f>
        <v>13530</v>
      </c>
      <c r="I275" s="151"/>
      <c r="J275" s="151"/>
      <c r="K275" s="21" t="s">
        <v>300</v>
      </c>
      <c r="L275" s="5"/>
      <c r="M275" s="5"/>
    </row>
    <row r="276" spans="1:13" ht="18.75">
      <c r="A276" s="145"/>
      <c r="B276" s="131" t="s">
        <v>34</v>
      </c>
      <c r="C276" s="131"/>
      <c r="D276" s="150" t="s">
        <v>209</v>
      </c>
      <c r="E276" s="150"/>
      <c r="F276" s="41">
        <v>390</v>
      </c>
      <c r="G276" s="42">
        <v>25</v>
      </c>
      <c r="H276" s="151">
        <f t="shared" si="8"/>
        <v>9750</v>
      </c>
      <c r="I276" s="151"/>
      <c r="J276" s="151"/>
      <c r="K276" s="21" t="s">
        <v>300</v>
      </c>
      <c r="L276" s="5"/>
      <c r="M276" s="5"/>
    </row>
    <row r="277" spans="1:13" ht="18.75">
      <c r="A277" s="145"/>
      <c r="B277" s="131" t="s">
        <v>210</v>
      </c>
      <c r="C277" s="131"/>
      <c r="D277" s="150" t="s">
        <v>111</v>
      </c>
      <c r="E277" s="150"/>
      <c r="F277" s="41">
        <v>18</v>
      </c>
      <c r="G277" s="42">
        <v>190</v>
      </c>
      <c r="H277" s="151">
        <f t="shared" si="8"/>
        <v>3420</v>
      </c>
      <c r="I277" s="151"/>
      <c r="J277" s="151"/>
      <c r="K277" s="21" t="s">
        <v>300</v>
      </c>
      <c r="L277" s="5"/>
      <c r="M277" s="5"/>
    </row>
    <row r="278" spans="1:13" ht="18.75">
      <c r="A278" s="145"/>
      <c r="B278" s="125" t="s">
        <v>36</v>
      </c>
      <c r="C278" s="127"/>
      <c r="D278" s="155" t="s">
        <v>111</v>
      </c>
      <c r="E278" s="156"/>
      <c r="F278" s="41">
        <v>63</v>
      </c>
      <c r="G278" s="42">
        <v>200</v>
      </c>
      <c r="H278" s="157">
        <f t="shared" si="8"/>
        <v>12600</v>
      </c>
      <c r="I278" s="158"/>
      <c r="J278" s="43"/>
      <c r="K278" s="21" t="s">
        <v>300</v>
      </c>
      <c r="L278" s="5"/>
      <c r="M278" s="5"/>
    </row>
    <row r="279" spans="1:13" ht="18.75">
      <c r="A279" s="145"/>
      <c r="B279" s="131" t="s">
        <v>211</v>
      </c>
      <c r="C279" s="131"/>
      <c r="D279" s="150" t="s">
        <v>111</v>
      </c>
      <c r="E279" s="150"/>
      <c r="F279" s="41">
        <v>182</v>
      </c>
      <c r="G279" s="42">
        <v>190</v>
      </c>
      <c r="H279" s="151">
        <f t="shared" si="8"/>
        <v>34580</v>
      </c>
      <c r="I279" s="151"/>
      <c r="J279" s="151"/>
      <c r="K279" s="21" t="s">
        <v>300</v>
      </c>
      <c r="L279" s="5"/>
      <c r="M279" s="5"/>
    </row>
    <row r="280" spans="1:13" ht="19.5" customHeight="1" hidden="1">
      <c r="A280" s="145"/>
      <c r="B280" s="131" t="s">
        <v>212</v>
      </c>
      <c r="C280" s="131"/>
      <c r="D280" s="150" t="s">
        <v>111</v>
      </c>
      <c r="E280" s="150"/>
      <c r="F280" s="41"/>
      <c r="G280" s="42"/>
      <c r="H280" s="151">
        <f t="shared" si="8"/>
        <v>0</v>
      </c>
      <c r="I280" s="151"/>
      <c r="J280" s="151"/>
      <c r="K280" s="21"/>
      <c r="L280" s="5"/>
      <c r="M280" s="5"/>
    </row>
    <row r="281" spans="1:13" ht="18.75">
      <c r="A281" s="145"/>
      <c r="B281" s="131" t="s">
        <v>402</v>
      </c>
      <c r="C281" s="131"/>
      <c r="D281" s="150" t="s">
        <v>111</v>
      </c>
      <c r="E281" s="150"/>
      <c r="F281" s="41">
        <v>10</v>
      </c>
      <c r="G281" s="42">
        <v>250</v>
      </c>
      <c r="H281" s="151">
        <f t="shared" si="8"/>
        <v>2500</v>
      </c>
      <c r="I281" s="151"/>
      <c r="J281" s="151"/>
      <c r="K281" s="21" t="s">
        <v>300</v>
      </c>
      <c r="L281" s="5"/>
      <c r="M281" s="5"/>
    </row>
    <row r="282" spans="1:13" ht="18.75">
      <c r="A282" s="145"/>
      <c r="B282" s="131" t="s">
        <v>403</v>
      </c>
      <c r="C282" s="131"/>
      <c r="D282" s="150" t="s">
        <v>112</v>
      </c>
      <c r="E282" s="150"/>
      <c r="F282" s="41">
        <v>945</v>
      </c>
      <c r="G282" s="42">
        <v>15</v>
      </c>
      <c r="H282" s="151">
        <f t="shared" si="8"/>
        <v>14175</v>
      </c>
      <c r="I282" s="151"/>
      <c r="J282" s="151"/>
      <c r="K282" s="21" t="s">
        <v>300</v>
      </c>
      <c r="L282" s="5"/>
      <c r="M282" s="5"/>
    </row>
    <row r="283" spans="1:13" ht="18.75">
      <c r="A283" s="145"/>
      <c r="B283" s="131" t="s">
        <v>404</v>
      </c>
      <c r="C283" s="131"/>
      <c r="D283" s="150" t="s">
        <v>111</v>
      </c>
      <c r="E283" s="150"/>
      <c r="F283" s="41">
        <v>5</v>
      </c>
      <c r="G283" s="42">
        <v>350</v>
      </c>
      <c r="H283" s="151">
        <f>G283*F283</f>
        <v>1750</v>
      </c>
      <c r="I283" s="151"/>
      <c r="J283" s="151"/>
      <c r="K283" s="21" t="s">
        <v>300</v>
      </c>
      <c r="L283" s="5"/>
      <c r="M283" s="5"/>
    </row>
    <row r="284" spans="1:13" ht="18.75">
      <c r="A284" s="145"/>
      <c r="B284" s="179" t="s">
        <v>491</v>
      </c>
      <c r="C284" s="180"/>
      <c r="D284" s="155" t="s">
        <v>193</v>
      </c>
      <c r="E284" s="156"/>
      <c r="F284" s="41">
        <v>45</v>
      </c>
      <c r="G284" s="42">
        <v>350</v>
      </c>
      <c r="H284" s="157">
        <f>F284*G284</f>
        <v>15750</v>
      </c>
      <c r="I284" s="158"/>
      <c r="J284" s="43"/>
      <c r="K284" s="21" t="s">
        <v>300</v>
      </c>
      <c r="L284" s="5"/>
      <c r="M284" s="5"/>
    </row>
    <row r="285" spans="1:13" ht="18.75">
      <c r="A285" s="145"/>
      <c r="B285" s="179" t="s">
        <v>492</v>
      </c>
      <c r="C285" s="180"/>
      <c r="D285" s="155" t="s">
        <v>111</v>
      </c>
      <c r="E285" s="156"/>
      <c r="F285" s="41">
        <v>307</v>
      </c>
      <c r="G285" s="42">
        <v>100</v>
      </c>
      <c r="H285" s="157">
        <f>F285*G285</f>
        <v>30700</v>
      </c>
      <c r="I285" s="158"/>
      <c r="J285" s="43"/>
      <c r="K285" s="21" t="s">
        <v>300</v>
      </c>
      <c r="L285" s="5"/>
      <c r="M285" s="5"/>
    </row>
    <row r="286" spans="1:13" ht="18.75">
      <c r="A286" s="145"/>
      <c r="B286" s="131" t="s">
        <v>405</v>
      </c>
      <c r="C286" s="131"/>
      <c r="D286" s="150" t="s">
        <v>111</v>
      </c>
      <c r="E286" s="150"/>
      <c r="F286" s="41">
        <v>164</v>
      </c>
      <c r="G286" s="42">
        <v>90</v>
      </c>
      <c r="H286" s="151">
        <f t="shared" si="8"/>
        <v>14760</v>
      </c>
      <c r="I286" s="151"/>
      <c r="J286" s="151"/>
      <c r="K286" s="21" t="s">
        <v>300</v>
      </c>
      <c r="L286" s="5"/>
      <c r="M286" s="5"/>
    </row>
    <row r="287" spans="1:13" ht="18.75">
      <c r="A287" s="145"/>
      <c r="B287" s="131" t="s">
        <v>406</v>
      </c>
      <c r="C287" s="131"/>
      <c r="D287" s="150" t="s">
        <v>111</v>
      </c>
      <c r="E287" s="150"/>
      <c r="F287" s="41">
        <v>16</v>
      </c>
      <c r="G287" s="42">
        <v>250</v>
      </c>
      <c r="H287" s="151">
        <f t="shared" si="8"/>
        <v>4000</v>
      </c>
      <c r="I287" s="151"/>
      <c r="J287" s="151"/>
      <c r="K287" s="21" t="s">
        <v>300</v>
      </c>
      <c r="L287" s="5"/>
      <c r="M287" s="5"/>
    </row>
    <row r="288" spans="1:13" ht="18.75">
      <c r="A288" s="145"/>
      <c r="B288" s="131" t="s">
        <v>407</v>
      </c>
      <c r="C288" s="131"/>
      <c r="D288" s="150" t="s">
        <v>111</v>
      </c>
      <c r="E288" s="150"/>
      <c r="F288" s="41">
        <v>60</v>
      </c>
      <c r="G288" s="42">
        <v>500</v>
      </c>
      <c r="H288" s="151">
        <f t="shared" si="8"/>
        <v>30000</v>
      </c>
      <c r="I288" s="151"/>
      <c r="J288" s="151"/>
      <c r="K288" s="21" t="s">
        <v>300</v>
      </c>
      <c r="L288" s="5"/>
      <c r="M288" s="5"/>
    </row>
    <row r="289" spans="1:13" ht="18.75">
      <c r="A289" s="145"/>
      <c r="B289" s="131" t="s">
        <v>408</v>
      </c>
      <c r="C289" s="131"/>
      <c r="D289" s="150" t="s">
        <v>111</v>
      </c>
      <c r="E289" s="150"/>
      <c r="F289" s="41">
        <v>4</v>
      </c>
      <c r="G289" s="42">
        <v>300</v>
      </c>
      <c r="H289" s="151">
        <f t="shared" si="8"/>
        <v>1200</v>
      </c>
      <c r="I289" s="151"/>
      <c r="J289" s="151"/>
      <c r="K289" s="21" t="s">
        <v>300</v>
      </c>
      <c r="L289" s="5"/>
      <c r="M289" s="5"/>
    </row>
    <row r="290" spans="1:13" ht="17.25" customHeight="1">
      <c r="A290" s="145"/>
      <c r="B290" s="131" t="s">
        <v>304</v>
      </c>
      <c r="C290" s="131"/>
      <c r="D290" s="150" t="s">
        <v>111</v>
      </c>
      <c r="E290" s="150"/>
      <c r="F290" s="41">
        <v>65</v>
      </c>
      <c r="G290" s="42">
        <v>190</v>
      </c>
      <c r="H290" s="151">
        <f>G290*F290</f>
        <v>12350</v>
      </c>
      <c r="I290" s="151"/>
      <c r="J290" s="151"/>
      <c r="K290" s="21" t="s">
        <v>300</v>
      </c>
      <c r="L290" s="5"/>
      <c r="M290" s="5"/>
    </row>
    <row r="291" spans="1:13" ht="21" customHeight="1">
      <c r="A291" s="145"/>
      <c r="B291" s="162" t="s">
        <v>239</v>
      </c>
      <c r="C291" s="162"/>
      <c r="D291" s="162"/>
      <c r="E291" s="162"/>
      <c r="F291" s="50"/>
      <c r="G291" s="52"/>
      <c r="H291" s="163">
        <f>SUM(H275:J290)</f>
        <v>201065</v>
      </c>
      <c r="I291" s="163"/>
      <c r="J291" s="163"/>
      <c r="K291" s="15">
        <f>H291</f>
        <v>201065</v>
      </c>
      <c r="L291" s="5"/>
      <c r="M291" s="5"/>
    </row>
    <row r="292" spans="1:13" ht="21.75" customHeight="1">
      <c r="A292" s="145"/>
      <c r="B292" s="171" t="s">
        <v>273</v>
      </c>
      <c r="C292" s="171"/>
      <c r="D292" s="171"/>
      <c r="E292" s="171"/>
      <c r="F292" s="171"/>
      <c r="G292" s="171"/>
      <c r="H292" s="171"/>
      <c r="I292" s="171"/>
      <c r="J292" s="171"/>
      <c r="K292" s="21"/>
      <c r="L292" s="5"/>
      <c r="M292" s="5"/>
    </row>
    <row r="293" spans="1:13" ht="34.5" customHeight="1">
      <c r="A293" s="145"/>
      <c r="B293" s="164" t="s">
        <v>258</v>
      </c>
      <c r="C293" s="164"/>
      <c r="D293" s="164" t="s">
        <v>259</v>
      </c>
      <c r="E293" s="164"/>
      <c r="F293" s="51" t="s">
        <v>260</v>
      </c>
      <c r="G293" s="36" t="s">
        <v>261</v>
      </c>
      <c r="H293" s="164" t="s">
        <v>257</v>
      </c>
      <c r="I293" s="164"/>
      <c r="J293" s="164"/>
      <c r="K293" s="21"/>
      <c r="L293" s="5"/>
      <c r="M293" s="5"/>
    </row>
    <row r="294" spans="1:13" ht="18.75">
      <c r="A294" s="145"/>
      <c r="B294" s="125" t="s">
        <v>378</v>
      </c>
      <c r="C294" s="181"/>
      <c r="D294" s="150" t="s">
        <v>111</v>
      </c>
      <c r="E294" s="150"/>
      <c r="F294" s="41">
        <v>5</v>
      </c>
      <c r="G294" s="42">
        <v>2400</v>
      </c>
      <c r="H294" s="151">
        <f aca="true" t="shared" si="9" ref="H294:H320">F294*G294</f>
        <v>12000</v>
      </c>
      <c r="I294" s="151"/>
      <c r="J294" s="151"/>
      <c r="K294" s="21" t="s">
        <v>300</v>
      </c>
      <c r="L294" s="5"/>
      <c r="M294" s="5"/>
    </row>
    <row r="295" spans="1:13" ht="18.75">
      <c r="A295" s="145"/>
      <c r="B295" s="131" t="s">
        <v>213</v>
      </c>
      <c r="C295" s="131"/>
      <c r="D295" s="150" t="s">
        <v>111</v>
      </c>
      <c r="E295" s="150"/>
      <c r="F295" s="41">
        <v>271</v>
      </c>
      <c r="G295" s="42">
        <v>400</v>
      </c>
      <c r="H295" s="151">
        <f t="shared" si="9"/>
        <v>108400</v>
      </c>
      <c r="I295" s="151"/>
      <c r="J295" s="151"/>
      <c r="K295" s="21" t="s">
        <v>300</v>
      </c>
      <c r="L295" s="5"/>
      <c r="M295" s="5"/>
    </row>
    <row r="296" spans="1:13" ht="18.75">
      <c r="A296" s="145"/>
      <c r="B296" s="131" t="s">
        <v>214</v>
      </c>
      <c r="C296" s="131"/>
      <c r="D296" s="150" t="s">
        <v>111</v>
      </c>
      <c r="E296" s="150"/>
      <c r="F296" s="41">
        <v>258</v>
      </c>
      <c r="G296" s="42">
        <v>570</v>
      </c>
      <c r="H296" s="151">
        <f t="shared" si="9"/>
        <v>147060</v>
      </c>
      <c r="I296" s="151"/>
      <c r="J296" s="151"/>
      <c r="K296" s="21" t="s">
        <v>300</v>
      </c>
      <c r="L296" s="5"/>
      <c r="M296" s="5"/>
    </row>
    <row r="297" spans="1:13" ht="18.75">
      <c r="A297" s="145"/>
      <c r="B297" s="131" t="s">
        <v>215</v>
      </c>
      <c r="C297" s="131"/>
      <c r="D297" s="150" t="s">
        <v>111</v>
      </c>
      <c r="E297" s="150"/>
      <c r="F297" s="41">
        <v>145</v>
      </c>
      <c r="G297" s="42">
        <v>300</v>
      </c>
      <c r="H297" s="151">
        <f t="shared" si="9"/>
        <v>43500</v>
      </c>
      <c r="I297" s="151"/>
      <c r="J297" s="151"/>
      <c r="K297" s="21" t="s">
        <v>300</v>
      </c>
      <c r="L297" s="5"/>
      <c r="M297" s="5"/>
    </row>
    <row r="298" spans="1:13" ht="18.75">
      <c r="A298" s="145"/>
      <c r="B298" s="131" t="s">
        <v>501</v>
      </c>
      <c r="C298" s="131"/>
      <c r="D298" s="150" t="s">
        <v>111</v>
      </c>
      <c r="E298" s="150"/>
      <c r="F298" s="41">
        <v>60</v>
      </c>
      <c r="G298" s="42">
        <v>260</v>
      </c>
      <c r="H298" s="157">
        <f>G298*F298</f>
        <v>15600</v>
      </c>
      <c r="I298" s="158"/>
      <c r="J298" s="43"/>
      <c r="K298" s="21"/>
      <c r="L298" s="5"/>
      <c r="M298" s="5"/>
    </row>
    <row r="299" spans="1:13" ht="18.75">
      <c r="A299" s="145"/>
      <c r="B299" s="131" t="s">
        <v>498</v>
      </c>
      <c r="C299" s="131"/>
      <c r="D299" s="150" t="s">
        <v>111</v>
      </c>
      <c r="E299" s="150"/>
      <c r="F299" s="41">
        <v>46</v>
      </c>
      <c r="G299" s="42">
        <v>100</v>
      </c>
      <c r="H299" s="151">
        <f t="shared" si="9"/>
        <v>4600</v>
      </c>
      <c r="I299" s="151"/>
      <c r="J299" s="151"/>
      <c r="K299" s="21" t="s">
        <v>300</v>
      </c>
      <c r="L299" s="5"/>
      <c r="M299" s="5"/>
    </row>
    <row r="300" spans="1:13" ht="18.75">
      <c r="A300" s="145"/>
      <c r="B300" s="131" t="s">
        <v>379</v>
      </c>
      <c r="C300" s="131"/>
      <c r="D300" s="150" t="s">
        <v>111</v>
      </c>
      <c r="E300" s="150"/>
      <c r="F300" s="41">
        <v>14</v>
      </c>
      <c r="G300" s="42">
        <v>4900</v>
      </c>
      <c r="H300" s="151">
        <f t="shared" si="9"/>
        <v>68600</v>
      </c>
      <c r="I300" s="151"/>
      <c r="J300" s="151"/>
      <c r="K300" s="21" t="s">
        <v>300</v>
      </c>
      <c r="L300" s="5"/>
      <c r="M300" s="5"/>
    </row>
    <row r="301" spans="1:13" ht="18.75">
      <c r="A301" s="145"/>
      <c r="B301" s="131" t="s">
        <v>500</v>
      </c>
      <c r="C301" s="131"/>
      <c r="D301" s="150" t="s">
        <v>111</v>
      </c>
      <c r="E301" s="150"/>
      <c r="F301" s="41">
        <v>100</v>
      </c>
      <c r="G301" s="42">
        <v>300</v>
      </c>
      <c r="H301" s="151">
        <f t="shared" si="9"/>
        <v>30000</v>
      </c>
      <c r="I301" s="151"/>
      <c r="J301" s="151"/>
      <c r="K301" s="21" t="s">
        <v>300</v>
      </c>
      <c r="L301" s="5"/>
      <c r="M301" s="5"/>
    </row>
    <row r="302" spans="1:13" ht="18.75">
      <c r="A302" s="145"/>
      <c r="B302" s="125" t="s">
        <v>380</v>
      </c>
      <c r="C302" s="127"/>
      <c r="D302" s="150" t="s">
        <v>111</v>
      </c>
      <c r="E302" s="150"/>
      <c r="F302" s="41">
        <v>11</v>
      </c>
      <c r="G302" s="42">
        <v>800</v>
      </c>
      <c r="H302" s="151">
        <f t="shared" si="9"/>
        <v>8800</v>
      </c>
      <c r="I302" s="151"/>
      <c r="J302" s="151"/>
      <c r="K302" s="21" t="s">
        <v>298</v>
      </c>
      <c r="L302" s="5"/>
      <c r="M302" s="5"/>
    </row>
    <row r="303" spans="1:13" ht="18.75">
      <c r="A303" s="145"/>
      <c r="B303" s="131" t="s">
        <v>216</v>
      </c>
      <c r="C303" s="131"/>
      <c r="D303" s="150" t="s">
        <v>111</v>
      </c>
      <c r="E303" s="150"/>
      <c r="F303" s="41">
        <v>43</v>
      </c>
      <c r="G303" s="42">
        <v>1950</v>
      </c>
      <c r="H303" s="151">
        <f t="shared" si="9"/>
        <v>83850</v>
      </c>
      <c r="I303" s="151"/>
      <c r="J303" s="151"/>
      <c r="K303" s="21" t="s">
        <v>300</v>
      </c>
      <c r="L303" s="5"/>
      <c r="M303" s="5"/>
    </row>
    <row r="304" spans="1:13" ht="18.75">
      <c r="A304" s="145"/>
      <c r="B304" s="131" t="s">
        <v>499</v>
      </c>
      <c r="C304" s="131"/>
      <c r="D304" s="150" t="s">
        <v>111</v>
      </c>
      <c r="E304" s="150"/>
      <c r="F304" s="41">
        <v>11</v>
      </c>
      <c r="G304" s="42">
        <v>4000</v>
      </c>
      <c r="H304" s="151">
        <f t="shared" si="9"/>
        <v>44000</v>
      </c>
      <c r="I304" s="151"/>
      <c r="J304" s="151"/>
      <c r="K304" s="21" t="s">
        <v>300</v>
      </c>
      <c r="L304" s="5"/>
      <c r="M304" s="5"/>
    </row>
    <row r="305" spans="1:13" ht="18.75">
      <c r="A305" s="145"/>
      <c r="B305" s="131" t="s">
        <v>217</v>
      </c>
      <c r="C305" s="131"/>
      <c r="D305" s="150" t="s">
        <v>111</v>
      </c>
      <c r="E305" s="150"/>
      <c r="F305" s="41">
        <v>280</v>
      </c>
      <c r="G305" s="42">
        <v>55</v>
      </c>
      <c r="H305" s="151">
        <f t="shared" si="9"/>
        <v>15400</v>
      </c>
      <c r="I305" s="151"/>
      <c r="J305" s="151"/>
      <c r="K305" s="21" t="s">
        <v>300</v>
      </c>
      <c r="L305" s="5"/>
      <c r="M305" s="5"/>
    </row>
    <row r="306" spans="1:13" ht="18.75">
      <c r="A306" s="145"/>
      <c r="B306" s="131" t="s">
        <v>218</v>
      </c>
      <c r="C306" s="131"/>
      <c r="D306" s="150" t="s">
        <v>111</v>
      </c>
      <c r="E306" s="150"/>
      <c r="F306" s="41">
        <v>240</v>
      </c>
      <c r="G306" s="42">
        <v>100</v>
      </c>
      <c r="H306" s="151">
        <f t="shared" si="9"/>
        <v>24000</v>
      </c>
      <c r="I306" s="151"/>
      <c r="J306" s="151"/>
      <c r="K306" s="21" t="s">
        <v>300</v>
      </c>
      <c r="L306" s="5"/>
      <c r="M306" s="5"/>
    </row>
    <row r="307" spans="1:13" ht="18.75">
      <c r="A307" s="145"/>
      <c r="B307" s="131" t="s">
        <v>502</v>
      </c>
      <c r="C307" s="131"/>
      <c r="D307" s="150" t="s">
        <v>111</v>
      </c>
      <c r="E307" s="150"/>
      <c r="F307" s="41">
        <v>12</v>
      </c>
      <c r="G307" s="42">
        <v>710</v>
      </c>
      <c r="H307" s="151">
        <f t="shared" si="9"/>
        <v>8520</v>
      </c>
      <c r="I307" s="151"/>
      <c r="J307" s="151"/>
      <c r="K307" s="21" t="s">
        <v>300</v>
      </c>
      <c r="L307" s="5"/>
      <c r="M307" s="5"/>
    </row>
    <row r="308" spans="1:13" ht="18.75" hidden="1">
      <c r="A308" s="145"/>
      <c r="B308" s="131"/>
      <c r="C308" s="131"/>
      <c r="D308" s="155"/>
      <c r="E308" s="156"/>
      <c r="F308" s="41"/>
      <c r="G308" s="42"/>
      <c r="H308" s="157"/>
      <c r="I308" s="158"/>
      <c r="J308" s="43"/>
      <c r="K308" s="21"/>
      <c r="L308" s="5"/>
      <c r="M308" s="5"/>
    </row>
    <row r="309" spans="1:13" ht="18.75" hidden="1">
      <c r="A309" s="145"/>
      <c r="B309" s="131"/>
      <c r="C309" s="131"/>
      <c r="D309" s="155"/>
      <c r="E309" s="156"/>
      <c r="F309" s="41"/>
      <c r="G309" s="42"/>
      <c r="H309" s="157"/>
      <c r="I309" s="158"/>
      <c r="J309" s="43"/>
      <c r="K309" s="21"/>
      <c r="L309" s="5"/>
      <c r="M309" s="5"/>
    </row>
    <row r="310" spans="1:13" ht="19.5" customHeight="1">
      <c r="A310" s="145"/>
      <c r="B310" s="131" t="s">
        <v>223</v>
      </c>
      <c r="C310" s="131"/>
      <c r="D310" s="150" t="s">
        <v>111</v>
      </c>
      <c r="E310" s="150"/>
      <c r="F310" s="41">
        <v>60</v>
      </c>
      <c r="G310" s="42">
        <v>2600</v>
      </c>
      <c r="H310" s="151">
        <f>F310*G310</f>
        <v>156000</v>
      </c>
      <c r="I310" s="151"/>
      <c r="J310" s="151"/>
      <c r="K310" s="21" t="s">
        <v>300</v>
      </c>
      <c r="L310" s="5"/>
      <c r="M310" s="5"/>
    </row>
    <row r="311" spans="1:13" ht="18.75">
      <c r="A311" s="145"/>
      <c r="B311" s="131" t="s">
        <v>503</v>
      </c>
      <c r="C311" s="131"/>
      <c r="D311" s="150" t="s">
        <v>111</v>
      </c>
      <c r="E311" s="150"/>
      <c r="F311" s="41">
        <v>5</v>
      </c>
      <c r="G311" s="42">
        <v>3800</v>
      </c>
      <c r="H311" s="151">
        <f t="shared" si="9"/>
        <v>19000</v>
      </c>
      <c r="I311" s="151"/>
      <c r="J311" s="151"/>
      <c r="K311" s="21" t="s">
        <v>300</v>
      </c>
      <c r="L311" s="5"/>
      <c r="M311" s="5"/>
    </row>
    <row r="312" spans="1:13" ht="18.75">
      <c r="A312" s="145"/>
      <c r="B312" s="131" t="s">
        <v>27</v>
      </c>
      <c r="C312" s="131"/>
      <c r="D312" s="150" t="s">
        <v>111</v>
      </c>
      <c r="E312" s="150"/>
      <c r="F312" s="41">
        <v>6</v>
      </c>
      <c r="G312" s="42">
        <v>3800</v>
      </c>
      <c r="H312" s="151">
        <f t="shared" si="9"/>
        <v>22800</v>
      </c>
      <c r="I312" s="151"/>
      <c r="J312" s="151"/>
      <c r="K312" s="21" t="s">
        <v>300</v>
      </c>
      <c r="L312" s="5"/>
      <c r="M312" s="5"/>
    </row>
    <row r="313" spans="1:13" ht="18.75">
      <c r="A313" s="145"/>
      <c r="B313" s="131" t="s">
        <v>219</v>
      </c>
      <c r="C313" s="131"/>
      <c r="D313" s="150" t="s">
        <v>111</v>
      </c>
      <c r="E313" s="150"/>
      <c r="F313" s="41">
        <v>270</v>
      </c>
      <c r="G313" s="42">
        <v>280</v>
      </c>
      <c r="H313" s="151">
        <f t="shared" si="9"/>
        <v>75600</v>
      </c>
      <c r="I313" s="151"/>
      <c r="J313" s="151"/>
      <c r="K313" s="21" t="s">
        <v>300</v>
      </c>
      <c r="L313" s="5"/>
      <c r="M313" s="5"/>
    </row>
    <row r="314" spans="1:13" ht="18.75">
      <c r="A314" s="145"/>
      <c r="B314" s="131" t="s">
        <v>220</v>
      </c>
      <c r="C314" s="131"/>
      <c r="D314" s="150" t="s">
        <v>111</v>
      </c>
      <c r="E314" s="150"/>
      <c r="F314" s="41">
        <v>8</v>
      </c>
      <c r="G314" s="42">
        <v>2200</v>
      </c>
      <c r="H314" s="151">
        <f t="shared" si="9"/>
        <v>17600</v>
      </c>
      <c r="I314" s="151"/>
      <c r="J314" s="151"/>
      <c r="K314" s="21" t="s">
        <v>300</v>
      </c>
      <c r="L314" s="5"/>
      <c r="M314" s="5"/>
    </row>
    <row r="315" spans="1:13" ht="18.75">
      <c r="A315" s="145"/>
      <c r="B315" s="131" t="s">
        <v>221</v>
      </c>
      <c r="C315" s="131"/>
      <c r="D315" s="150" t="s">
        <v>111</v>
      </c>
      <c r="E315" s="150"/>
      <c r="F315" s="41">
        <v>6</v>
      </c>
      <c r="G315" s="42">
        <v>1200</v>
      </c>
      <c r="H315" s="151">
        <f t="shared" si="9"/>
        <v>7200</v>
      </c>
      <c r="I315" s="151"/>
      <c r="J315" s="151"/>
      <c r="K315" s="21" t="s">
        <v>300</v>
      </c>
      <c r="L315" s="5"/>
      <c r="M315" s="5"/>
    </row>
    <row r="316" spans="1:13" ht="18.75">
      <c r="A316" s="145"/>
      <c r="B316" s="131" t="s">
        <v>28</v>
      </c>
      <c r="C316" s="131"/>
      <c r="D316" s="150" t="s">
        <v>111</v>
      </c>
      <c r="E316" s="150"/>
      <c r="F316" s="41">
        <v>200</v>
      </c>
      <c r="G316" s="42">
        <v>460</v>
      </c>
      <c r="H316" s="151">
        <f t="shared" si="9"/>
        <v>92000</v>
      </c>
      <c r="I316" s="151"/>
      <c r="J316" s="151"/>
      <c r="K316" s="21" t="s">
        <v>300</v>
      </c>
      <c r="L316" s="5"/>
      <c r="M316" s="5"/>
    </row>
    <row r="317" spans="1:13" ht="18.75" customHeight="1">
      <c r="A317" s="145"/>
      <c r="B317" s="131" t="s">
        <v>222</v>
      </c>
      <c r="C317" s="131"/>
      <c r="D317" s="150" t="s">
        <v>111</v>
      </c>
      <c r="E317" s="150"/>
      <c r="F317" s="41">
        <v>15</v>
      </c>
      <c r="G317" s="42">
        <v>160</v>
      </c>
      <c r="H317" s="151">
        <f t="shared" si="9"/>
        <v>2400</v>
      </c>
      <c r="I317" s="151"/>
      <c r="J317" s="151"/>
      <c r="K317" s="21" t="s">
        <v>300</v>
      </c>
      <c r="L317" s="5"/>
      <c r="M317" s="5"/>
    </row>
    <row r="318" spans="1:13" ht="18.75">
      <c r="A318" s="145"/>
      <c r="B318" s="131" t="s">
        <v>381</v>
      </c>
      <c r="C318" s="131"/>
      <c r="D318" s="150" t="s">
        <v>111</v>
      </c>
      <c r="E318" s="150"/>
      <c r="F318" s="41">
        <v>70</v>
      </c>
      <c r="G318" s="42">
        <v>450</v>
      </c>
      <c r="H318" s="151">
        <f t="shared" si="9"/>
        <v>31500</v>
      </c>
      <c r="I318" s="151"/>
      <c r="J318" s="151"/>
      <c r="K318" s="21" t="s">
        <v>300</v>
      </c>
      <c r="L318" s="5"/>
      <c r="M318" s="5"/>
    </row>
    <row r="319" spans="1:13" ht="18.75">
      <c r="A319" s="145"/>
      <c r="B319" s="131" t="s">
        <v>29</v>
      </c>
      <c r="C319" s="131"/>
      <c r="D319" s="150" t="s">
        <v>111</v>
      </c>
      <c r="E319" s="150"/>
      <c r="F319" s="41">
        <v>50</v>
      </c>
      <c r="G319" s="42">
        <v>3800</v>
      </c>
      <c r="H319" s="151">
        <f t="shared" si="9"/>
        <v>190000</v>
      </c>
      <c r="I319" s="151"/>
      <c r="J319" s="151"/>
      <c r="K319" s="21" t="s">
        <v>300</v>
      </c>
      <c r="L319" s="5"/>
      <c r="M319" s="5"/>
    </row>
    <row r="320" spans="1:13" ht="18.75">
      <c r="A320" s="145"/>
      <c r="B320" s="131" t="s">
        <v>382</v>
      </c>
      <c r="C320" s="131"/>
      <c r="D320" s="150" t="s">
        <v>111</v>
      </c>
      <c r="E320" s="150"/>
      <c r="F320" s="41">
        <v>28</v>
      </c>
      <c r="G320" s="42">
        <v>2500</v>
      </c>
      <c r="H320" s="151">
        <f t="shared" si="9"/>
        <v>70000</v>
      </c>
      <c r="I320" s="151"/>
      <c r="J320" s="151"/>
      <c r="K320" s="21" t="s">
        <v>300</v>
      </c>
      <c r="L320" s="5"/>
      <c r="M320" s="5"/>
    </row>
    <row r="321" spans="1:13" ht="21" customHeight="1">
      <c r="A321" s="145"/>
      <c r="B321" s="162" t="s">
        <v>240</v>
      </c>
      <c r="C321" s="162"/>
      <c r="D321" s="162"/>
      <c r="E321" s="162"/>
      <c r="F321" s="50"/>
      <c r="G321" s="50"/>
      <c r="H321" s="182">
        <f>SUM(H294:J320)</f>
        <v>1298430</v>
      </c>
      <c r="I321" s="182"/>
      <c r="J321" s="182"/>
      <c r="K321" s="15">
        <f>H321</f>
        <v>1298430</v>
      </c>
      <c r="L321" s="5"/>
      <c r="M321" s="5"/>
    </row>
    <row r="322" spans="1:13" ht="18.75">
      <c r="A322" s="145"/>
      <c r="B322" s="171" t="s">
        <v>435</v>
      </c>
      <c r="C322" s="171"/>
      <c r="D322" s="171"/>
      <c r="E322" s="171"/>
      <c r="F322" s="171"/>
      <c r="G322" s="171"/>
      <c r="H322" s="171"/>
      <c r="I322" s="171"/>
      <c r="J322" s="171"/>
      <c r="K322" s="16"/>
      <c r="L322" s="5"/>
      <c r="M322" s="5"/>
    </row>
    <row r="323" spans="1:13" ht="21.75" customHeight="1">
      <c r="A323" s="145"/>
      <c r="B323" s="164" t="s">
        <v>268</v>
      </c>
      <c r="C323" s="164"/>
      <c r="D323" s="164"/>
      <c r="E323" s="164"/>
      <c r="F323" s="164"/>
      <c r="G323" s="164"/>
      <c r="H323" s="164"/>
      <c r="I323" s="183" t="s">
        <v>269</v>
      </c>
      <c r="J323" s="183"/>
      <c r="K323" s="21"/>
      <c r="L323" s="5"/>
      <c r="M323" s="5"/>
    </row>
    <row r="324" spans="1:13" ht="18.75">
      <c r="A324" s="145"/>
      <c r="B324" s="131" t="s">
        <v>10</v>
      </c>
      <c r="C324" s="131"/>
      <c r="D324" s="131"/>
      <c r="E324" s="131"/>
      <c r="F324" s="131"/>
      <c r="G324" s="131"/>
      <c r="H324" s="131"/>
      <c r="I324" s="184">
        <f>76980</f>
        <v>76980</v>
      </c>
      <c r="J324" s="184"/>
      <c r="K324" s="21"/>
      <c r="L324" s="5"/>
      <c r="M324" s="5"/>
    </row>
    <row r="325" spans="1:13" ht="45.75" customHeight="1">
      <c r="A325" s="145"/>
      <c r="B325" s="125" t="s">
        <v>504</v>
      </c>
      <c r="C325" s="126"/>
      <c r="D325" s="126"/>
      <c r="E325" s="126"/>
      <c r="F325" s="126"/>
      <c r="G325" s="126"/>
      <c r="H325" s="127"/>
      <c r="I325" s="78">
        <v>4976400</v>
      </c>
      <c r="J325" s="78"/>
      <c r="K325" s="21"/>
      <c r="L325" s="5"/>
      <c r="M325" s="5"/>
    </row>
    <row r="326" spans="1:13" ht="18.75">
      <c r="A326" s="145"/>
      <c r="B326" s="131" t="s">
        <v>224</v>
      </c>
      <c r="C326" s="131"/>
      <c r="D326" s="131"/>
      <c r="E326" s="131"/>
      <c r="F326" s="131"/>
      <c r="G326" s="131"/>
      <c r="H326" s="131"/>
      <c r="I326" s="184">
        <v>92300</v>
      </c>
      <c r="J326" s="184"/>
      <c r="K326" s="21"/>
      <c r="L326" s="5"/>
      <c r="M326" s="5"/>
    </row>
    <row r="327" spans="1:13" ht="18.75">
      <c r="A327" s="145"/>
      <c r="B327" s="172" t="s">
        <v>270</v>
      </c>
      <c r="C327" s="172"/>
      <c r="D327" s="172"/>
      <c r="E327" s="172"/>
      <c r="F327" s="172"/>
      <c r="G327" s="172"/>
      <c r="H327" s="172"/>
      <c r="I327" s="185">
        <f>SUM(I324:I326)</f>
        <v>5145680</v>
      </c>
      <c r="J327" s="185"/>
      <c r="K327" s="16">
        <f>I327</f>
        <v>5145680</v>
      </c>
      <c r="L327" s="5"/>
      <c r="M327" s="17"/>
    </row>
    <row r="328" spans="1:13" ht="18" customHeight="1">
      <c r="A328" s="145"/>
      <c r="B328" s="186" t="s">
        <v>276</v>
      </c>
      <c r="C328" s="186"/>
      <c r="D328" s="186"/>
      <c r="E328" s="186"/>
      <c r="F328" s="186"/>
      <c r="G328" s="186"/>
      <c r="H328" s="186"/>
      <c r="I328" s="186"/>
      <c r="J328" s="186"/>
      <c r="K328" s="16"/>
      <c r="L328" s="5"/>
      <c r="M328" s="5"/>
    </row>
    <row r="329" spans="1:13" ht="17.25" customHeight="1">
      <c r="A329" s="145"/>
      <c r="B329" s="187" t="s">
        <v>254</v>
      </c>
      <c r="C329" s="187"/>
      <c r="D329" s="187"/>
      <c r="E329" s="187"/>
      <c r="F329" s="187"/>
      <c r="G329" s="53" t="s">
        <v>252</v>
      </c>
      <c r="H329" s="53" t="s">
        <v>253</v>
      </c>
      <c r="I329" s="183" t="s">
        <v>269</v>
      </c>
      <c r="J329" s="183"/>
      <c r="K329" s="21"/>
      <c r="L329" s="5"/>
      <c r="M329" s="5"/>
    </row>
    <row r="330" spans="1:13" ht="18.75" customHeight="1">
      <c r="A330" s="145"/>
      <c r="B330" s="188" t="s">
        <v>281</v>
      </c>
      <c r="C330" s="189"/>
      <c r="D330" s="189"/>
      <c r="E330" s="189"/>
      <c r="F330" s="190"/>
      <c r="G330" s="54">
        <v>4005</v>
      </c>
      <c r="H330" s="55">
        <v>32</v>
      </c>
      <c r="I330" s="191">
        <f aca="true" t="shared" si="10" ref="I330:I345">G330*H330</f>
        <v>128160</v>
      </c>
      <c r="J330" s="191"/>
      <c r="K330" s="21"/>
      <c r="L330" s="5"/>
      <c r="M330" s="5"/>
    </row>
    <row r="331" spans="1:13" ht="18.75" customHeight="1">
      <c r="A331" s="145"/>
      <c r="B331" s="188" t="s">
        <v>282</v>
      </c>
      <c r="C331" s="189"/>
      <c r="D331" s="189"/>
      <c r="E331" s="189"/>
      <c r="F331" s="190"/>
      <c r="G331" s="54">
        <v>6160</v>
      </c>
      <c r="H331" s="55">
        <v>32</v>
      </c>
      <c r="I331" s="191">
        <f t="shared" si="10"/>
        <v>197120</v>
      </c>
      <c r="J331" s="191"/>
      <c r="K331" s="21"/>
      <c r="L331" s="5"/>
      <c r="M331" s="5"/>
    </row>
    <row r="332" spans="1:13" ht="18.75" customHeight="1">
      <c r="A332" s="145"/>
      <c r="B332" s="188" t="s">
        <v>283</v>
      </c>
      <c r="C332" s="189"/>
      <c r="D332" s="189"/>
      <c r="E332" s="189"/>
      <c r="F332" s="190"/>
      <c r="G332" s="54">
        <v>7700</v>
      </c>
      <c r="H332" s="55">
        <v>32</v>
      </c>
      <c r="I332" s="191">
        <f t="shared" si="10"/>
        <v>246400</v>
      </c>
      <c r="J332" s="191"/>
      <c r="K332" s="21"/>
      <c r="L332" s="5"/>
      <c r="M332" s="5"/>
    </row>
    <row r="333" spans="1:13" ht="18.75" customHeight="1">
      <c r="A333" s="145"/>
      <c r="B333" s="188" t="s">
        <v>284</v>
      </c>
      <c r="C333" s="189"/>
      <c r="D333" s="189"/>
      <c r="E333" s="189"/>
      <c r="F333" s="190"/>
      <c r="G333" s="54">
        <v>2400</v>
      </c>
      <c r="H333" s="55">
        <v>32</v>
      </c>
      <c r="I333" s="191">
        <f t="shared" si="10"/>
        <v>76800</v>
      </c>
      <c r="J333" s="191"/>
      <c r="K333" s="21"/>
      <c r="L333" s="5"/>
      <c r="M333" s="5"/>
    </row>
    <row r="334" spans="1:13" ht="18.75" customHeight="1">
      <c r="A334" s="145"/>
      <c r="B334" s="188" t="s">
        <v>285</v>
      </c>
      <c r="C334" s="189"/>
      <c r="D334" s="189"/>
      <c r="E334" s="189"/>
      <c r="F334" s="190"/>
      <c r="G334" s="54">
        <v>6040</v>
      </c>
      <c r="H334" s="55">
        <v>32</v>
      </c>
      <c r="I334" s="191">
        <f t="shared" si="10"/>
        <v>193280</v>
      </c>
      <c r="J334" s="191"/>
      <c r="K334" s="21"/>
      <c r="L334" s="5"/>
      <c r="M334" s="5"/>
    </row>
    <row r="335" spans="1:13" ht="18.75" customHeight="1">
      <c r="A335" s="145"/>
      <c r="B335" s="188" t="s">
        <v>255</v>
      </c>
      <c r="C335" s="189"/>
      <c r="D335" s="189"/>
      <c r="E335" s="189"/>
      <c r="F335" s="190"/>
      <c r="G335" s="54">
        <v>10875</v>
      </c>
      <c r="H335" s="55">
        <v>32</v>
      </c>
      <c r="I335" s="192">
        <f t="shared" si="10"/>
        <v>348000</v>
      </c>
      <c r="J335" s="193"/>
      <c r="K335" s="21"/>
      <c r="L335" s="5"/>
      <c r="M335" s="5"/>
    </row>
    <row r="336" spans="1:13" ht="18.75" customHeight="1">
      <c r="A336" s="145"/>
      <c r="B336" s="188" t="s">
        <v>286</v>
      </c>
      <c r="C336" s="189"/>
      <c r="D336" s="189"/>
      <c r="E336" s="189"/>
      <c r="F336" s="190"/>
      <c r="G336" s="54">
        <v>2500</v>
      </c>
      <c r="H336" s="55">
        <v>32</v>
      </c>
      <c r="I336" s="191">
        <f t="shared" si="10"/>
        <v>80000</v>
      </c>
      <c r="J336" s="191"/>
      <c r="K336" s="21"/>
      <c r="L336" s="5"/>
      <c r="M336" s="5"/>
    </row>
    <row r="337" spans="1:13" ht="18.75" customHeight="1">
      <c r="A337" s="145"/>
      <c r="B337" s="188" t="s">
        <v>410</v>
      </c>
      <c r="C337" s="189"/>
      <c r="D337" s="189"/>
      <c r="E337" s="189"/>
      <c r="F337" s="190"/>
      <c r="G337" s="54">
        <v>2585</v>
      </c>
      <c r="H337" s="55">
        <v>32</v>
      </c>
      <c r="I337" s="191">
        <f>G337*H337</f>
        <v>82720</v>
      </c>
      <c r="J337" s="191"/>
      <c r="K337" s="21"/>
      <c r="L337" s="5"/>
      <c r="M337" s="5"/>
    </row>
    <row r="338" spans="1:13" ht="18.75" customHeight="1">
      <c r="A338" s="145"/>
      <c r="B338" s="188" t="s">
        <v>225</v>
      </c>
      <c r="C338" s="189"/>
      <c r="D338" s="189"/>
      <c r="E338" s="189"/>
      <c r="F338" s="190"/>
      <c r="G338" s="54">
        <v>4790</v>
      </c>
      <c r="H338" s="55">
        <v>32</v>
      </c>
      <c r="I338" s="191">
        <f t="shared" si="10"/>
        <v>153280</v>
      </c>
      <c r="J338" s="191"/>
      <c r="K338" s="21"/>
      <c r="L338" s="5"/>
      <c r="M338" s="5"/>
    </row>
    <row r="339" spans="1:13" ht="18.75" customHeight="1">
      <c r="A339" s="145"/>
      <c r="B339" s="188" t="s">
        <v>409</v>
      </c>
      <c r="C339" s="189"/>
      <c r="D339" s="189"/>
      <c r="E339" s="189"/>
      <c r="F339" s="190"/>
      <c r="G339" s="54">
        <v>3325</v>
      </c>
      <c r="H339" s="55">
        <v>32</v>
      </c>
      <c r="I339" s="191">
        <f t="shared" si="10"/>
        <v>106400</v>
      </c>
      <c r="J339" s="191"/>
      <c r="K339" s="21"/>
      <c r="L339" s="5"/>
      <c r="M339" s="5"/>
    </row>
    <row r="340" spans="1:13" ht="18.75" customHeight="1">
      <c r="A340" s="145"/>
      <c r="B340" s="188" t="s">
        <v>287</v>
      </c>
      <c r="C340" s="189"/>
      <c r="D340" s="189"/>
      <c r="E340" s="189"/>
      <c r="F340" s="190"/>
      <c r="G340" s="54">
        <v>3775</v>
      </c>
      <c r="H340" s="55">
        <v>32</v>
      </c>
      <c r="I340" s="191">
        <f t="shared" si="10"/>
        <v>120800</v>
      </c>
      <c r="J340" s="191"/>
      <c r="K340" s="21"/>
      <c r="L340" s="5"/>
      <c r="M340" s="5"/>
    </row>
    <row r="341" spans="1:13" ht="18.75" customHeight="1">
      <c r="A341" s="145"/>
      <c r="B341" s="188" t="s">
        <v>250</v>
      </c>
      <c r="C341" s="189"/>
      <c r="D341" s="189"/>
      <c r="E341" s="189"/>
      <c r="F341" s="190"/>
      <c r="G341" s="54">
        <v>2460</v>
      </c>
      <c r="H341" s="55">
        <v>32</v>
      </c>
      <c r="I341" s="191">
        <f t="shared" si="10"/>
        <v>78720</v>
      </c>
      <c r="J341" s="191"/>
      <c r="K341" s="21"/>
      <c r="L341" s="5"/>
      <c r="M341" s="5"/>
    </row>
    <row r="342" spans="1:13" ht="18.75" customHeight="1">
      <c r="A342" s="145"/>
      <c r="B342" s="188" t="s">
        <v>288</v>
      </c>
      <c r="C342" s="189"/>
      <c r="D342" s="189"/>
      <c r="E342" s="189"/>
      <c r="F342" s="190"/>
      <c r="G342" s="54">
        <v>6900</v>
      </c>
      <c r="H342" s="55">
        <v>32</v>
      </c>
      <c r="I342" s="191">
        <f t="shared" si="10"/>
        <v>220800</v>
      </c>
      <c r="J342" s="191"/>
      <c r="K342" s="21"/>
      <c r="L342" s="5"/>
      <c r="M342" s="5"/>
    </row>
    <row r="343" spans="1:13" ht="18.75" customHeight="1">
      <c r="A343" s="145"/>
      <c r="B343" s="188" t="s">
        <v>251</v>
      </c>
      <c r="C343" s="189"/>
      <c r="D343" s="189"/>
      <c r="E343" s="189"/>
      <c r="F343" s="190"/>
      <c r="G343" s="54">
        <v>2905</v>
      </c>
      <c r="H343" s="55">
        <v>32</v>
      </c>
      <c r="I343" s="191">
        <f t="shared" si="10"/>
        <v>92960</v>
      </c>
      <c r="J343" s="191"/>
      <c r="K343" s="21"/>
      <c r="L343" s="5"/>
      <c r="M343" s="5"/>
    </row>
    <row r="344" spans="1:13" ht="18.75" customHeight="1">
      <c r="A344" s="145"/>
      <c r="B344" s="188" t="s">
        <v>289</v>
      </c>
      <c r="C344" s="189"/>
      <c r="D344" s="189"/>
      <c r="E344" s="189"/>
      <c r="F344" s="190"/>
      <c r="G344" s="54">
        <v>1700</v>
      </c>
      <c r="H344" s="55">
        <v>32</v>
      </c>
      <c r="I344" s="191">
        <f t="shared" si="10"/>
        <v>54400</v>
      </c>
      <c r="J344" s="191"/>
      <c r="K344" s="21"/>
      <c r="L344" s="5"/>
      <c r="M344" s="5"/>
    </row>
    <row r="345" spans="1:13" ht="18.75" customHeight="1">
      <c r="A345" s="145"/>
      <c r="B345" s="188" t="s">
        <v>290</v>
      </c>
      <c r="C345" s="189"/>
      <c r="D345" s="189"/>
      <c r="E345" s="189"/>
      <c r="F345" s="190"/>
      <c r="G345" s="54">
        <v>1345</v>
      </c>
      <c r="H345" s="55">
        <v>32</v>
      </c>
      <c r="I345" s="191">
        <f t="shared" si="10"/>
        <v>43040</v>
      </c>
      <c r="J345" s="191"/>
      <c r="K345" s="21"/>
      <c r="L345" s="5"/>
      <c r="M345" s="5"/>
    </row>
    <row r="346" spans="1:13" ht="18.75" customHeight="1">
      <c r="A346" s="145"/>
      <c r="B346" s="188" t="s">
        <v>439</v>
      </c>
      <c r="C346" s="189"/>
      <c r="D346" s="189"/>
      <c r="E346" s="189"/>
      <c r="F346" s="190"/>
      <c r="G346" s="54">
        <f>G330+G331+G332+G333+G334+G335+G336+G337+G338+G339+G340+G341+G342+G343+G344+G345</f>
        <v>69465</v>
      </c>
      <c r="H346" s="55"/>
      <c r="I346" s="93"/>
      <c r="J346" s="93"/>
      <c r="K346" s="21"/>
      <c r="L346" s="5"/>
      <c r="M346" s="5"/>
    </row>
    <row r="347" spans="1:13" ht="18.75">
      <c r="A347" s="145"/>
      <c r="B347" s="194" t="s">
        <v>149</v>
      </c>
      <c r="C347" s="194"/>
      <c r="D347" s="194"/>
      <c r="E347" s="194"/>
      <c r="F347" s="194"/>
      <c r="G347" s="194"/>
      <c r="H347" s="194"/>
      <c r="I347" s="195">
        <f>SUM(I330:I346)</f>
        <v>2222880</v>
      </c>
      <c r="J347" s="195"/>
      <c r="K347" s="16">
        <f>I347</f>
        <v>2222880</v>
      </c>
      <c r="L347" s="5"/>
      <c r="M347" s="18"/>
    </row>
    <row r="348" spans="1:13" ht="21.75" customHeight="1">
      <c r="A348" s="145"/>
      <c r="B348" s="171" t="s">
        <v>277</v>
      </c>
      <c r="C348" s="171"/>
      <c r="D348" s="171"/>
      <c r="E348" s="171"/>
      <c r="F348" s="171"/>
      <c r="G348" s="171"/>
      <c r="H348" s="171"/>
      <c r="I348" s="171"/>
      <c r="J348" s="171"/>
      <c r="K348" s="21"/>
      <c r="L348" s="5"/>
      <c r="M348" s="5"/>
    </row>
    <row r="349" spans="1:13" ht="18.75">
      <c r="A349" s="145"/>
      <c r="B349" s="150" t="s">
        <v>328</v>
      </c>
      <c r="C349" s="150"/>
      <c r="D349" s="150"/>
      <c r="E349" s="150"/>
      <c r="F349" s="150"/>
      <c r="G349" s="150"/>
      <c r="H349" s="150"/>
      <c r="I349" s="150"/>
      <c r="J349" s="56"/>
      <c r="K349" s="21"/>
      <c r="L349" s="5"/>
      <c r="M349" s="5"/>
    </row>
    <row r="350" spans="1:13" ht="18.75" customHeight="1">
      <c r="A350" s="145"/>
      <c r="B350" s="196" t="s">
        <v>278</v>
      </c>
      <c r="C350" s="196"/>
      <c r="D350" s="196"/>
      <c r="E350" s="196"/>
      <c r="F350" s="196"/>
      <c r="G350" s="196"/>
      <c r="H350" s="196"/>
      <c r="I350" s="196"/>
      <c r="J350" s="56"/>
      <c r="K350" s="21"/>
      <c r="L350" s="5"/>
      <c r="M350" s="5"/>
    </row>
    <row r="351" spans="1:13" ht="18.75" customHeight="1">
      <c r="A351" s="145"/>
      <c r="B351" s="188" t="s">
        <v>287</v>
      </c>
      <c r="C351" s="189"/>
      <c r="D351" s="189"/>
      <c r="E351" s="189"/>
      <c r="F351" s="190"/>
      <c r="G351" s="41">
        <v>7</v>
      </c>
      <c r="H351" s="57">
        <v>5000</v>
      </c>
      <c r="I351" s="318">
        <f>G351*H351</f>
        <v>35000</v>
      </c>
      <c r="J351" s="318"/>
      <c r="K351" s="21"/>
      <c r="L351" s="5"/>
      <c r="M351" s="5"/>
    </row>
    <row r="352" spans="1:13" ht="18.75" customHeight="1">
      <c r="A352" s="145"/>
      <c r="B352" s="188" t="s">
        <v>288</v>
      </c>
      <c r="C352" s="189"/>
      <c r="D352" s="189"/>
      <c r="E352" s="189"/>
      <c r="F352" s="190"/>
      <c r="G352" s="41">
        <v>5</v>
      </c>
      <c r="H352" s="57">
        <v>5000</v>
      </c>
      <c r="I352" s="318">
        <f>G352*H352</f>
        <v>25000</v>
      </c>
      <c r="J352" s="318"/>
      <c r="K352" s="21"/>
      <c r="L352" s="5"/>
      <c r="M352" s="5"/>
    </row>
    <row r="353" spans="1:13" ht="18.75" customHeight="1">
      <c r="A353" s="145"/>
      <c r="B353" s="188" t="s">
        <v>284</v>
      </c>
      <c r="C353" s="189"/>
      <c r="D353" s="189"/>
      <c r="E353" s="189"/>
      <c r="F353" s="190"/>
      <c r="G353" s="41">
        <v>7</v>
      </c>
      <c r="H353" s="57">
        <v>5000</v>
      </c>
      <c r="I353" s="175">
        <f>G353*H353</f>
        <v>35000</v>
      </c>
      <c r="J353" s="175"/>
      <c r="K353" s="21"/>
      <c r="L353" s="5"/>
      <c r="M353" s="5"/>
    </row>
    <row r="354" spans="1:13" ht="18.75" customHeight="1">
      <c r="A354" s="145"/>
      <c r="B354" s="188" t="s">
        <v>409</v>
      </c>
      <c r="C354" s="189"/>
      <c r="D354" s="189"/>
      <c r="E354" s="189"/>
      <c r="F354" s="190"/>
      <c r="G354" s="41">
        <v>7</v>
      </c>
      <c r="H354" s="57">
        <v>5000</v>
      </c>
      <c r="I354" s="42">
        <f>H354*G354</f>
        <v>35000</v>
      </c>
      <c r="J354" s="42"/>
      <c r="K354" s="21"/>
      <c r="L354" s="5"/>
      <c r="M354" s="5"/>
    </row>
    <row r="355" spans="1:13" ht="18.75" customHeight="1">
      <c r="A355" s="145"/>
      <c r="B355" s="188" t="s">
        <v>288</v>
      </c>
      <c r="C355" s="189"/>
      <c r="D355" s="189"/>
      <c r="E355" s="189"/>
      <c r="F355" s="190"/>
      <c r="G355" s="41">
        <v>5</v>
      </c>
      <c r="H355" s="57">
        <v>5000</v>
      </c>
      <c r="I355" s="175">
        <f>G355*H355</f>
        <v>25000</v>
      </c>
      <c r="J355" s="175"/>
      <c r="K355" s="21"/>
      <c r="L355" s="5"/>
      <c r="M355" s="5"/>
    </row>
    <row r="356" spans="1:13" ht="18.75">
      <c r="A356" s="145"/>
      <c r="B356" s="194" t="s">
        <v>147</v>
      </c>
      <c r="C356" s="194"/>
      <c r="D356" s="194"/>
      <c r="E356" s="194"/>
      <c r="F356" s="194"/>
      <c r="G356" s="194"/>
      <c r="H356" s="194"/>
      <c r="I356" s="198">
        <f>SUM(I351:I355)</f>
        <v>155000</v>
      </c>
      <c r="J356" s="199"/>
      <c r="K356" s="16"/>
      <c r="L356" s="5"/>
      <c r="M356" s="5"/>
    </row>
    <row r="357" spans="1:13" ht="18.75">
      <c r="A357" s="145"/>
      <c r="B357" s="131" t="s">
        <v>411</v>
      </c>
      <c r="C357" s="131"/>
      <c r="D357" s="131"/>
      <c r="E357" s="131"/>
      <c r="F357" s="131"/>
      <c r="G357" s="131"/>
      <c r="H357" s="131"/>
      <c r="I357" s="131"/>
      <c r="J357" s="56"/>
      <c r="K357" s="21"/>
      <c r="L357" s="5"/>
      <c r="M357" s="5"/>
    </row>
    <row r="358" spans="1:13" ht="18.75" customHeight="1" hidden="1">
      <c r="A358" s="145"/>
      <c r="B358" s="125"/>
      <c r="C358" s="126"/>
      <c r="D358" s="126"/>
      <c r="E358" s="126"/>
      <c r="F358" s="126"/>
      <c r="G358" s="126"/>
      <c r="H358" s="127"/>
      <c r="I358" s="58"/>
      <c r="J358" s="58"/>
      <c r="K358" s="21"/>
      <c r="L358" s="5"/>
      <c r="M358" s="5"/>
    </row>
    <row r="359" spans="1:13" ht="18.75" customHeight="1" hidden="1">
      <c r="A359" s="145"/>
      <c r="B359" s="125"/>
      <c r="C359" s="126"/>
      <c r="D359" s="126"/>
      <c r="E359" s="126"/>
      <c r="F359" s="126"/>
      <c r="G359" s="126"/>
      <c r="H359" s="127"/>
      <c r="I359" s="58"/>
      <c r="J359" s="58"/>
      <c r="K359" s="21"/>
      <c r="L359" s="5"/>
      <c r="M359" s="5"/>
    </row>
    <row r="360" spans="1:13" ht="18.75">
      <c r="A360" s="145"/>
      <c r="B360" s="194" t="s">
        <v>148</v>
      </c>
      <c r="C360" s="194"/>
      <c r="D360" s="194"/>
      <c r="E360" s="194"/>
      <c r="F360" s="194"/>
      <c r="G360" s="194"/>
      <c r="H360" s="194"/>
      <c r="I360" s="200">
        <v>978350</v>
      </c>
      <c r="J360" s="200"/>
      <c r="K360" s="16"/>
      <c r="L360" s="5"/>
      <c r="M360" s="5"/>
    </row>
    <row r="361" spans="1:13" ht="19.5" customHeight="1">
      <c r="A361" s="145"/>
      <c r="B361" s="149" t="s">
        <v>32</v>
      </c>
      <c r="C361" s="149"/>
      <c r="D361" s="149"/>
      <c r="E361" s="149"/>
      <c r="F361" s="149"/>
      <c r="G361" s="149"/>
      <c r="H361" s="149"/>
      <c r="I361" s="201">
        <v>13200</v>
      </c>
      <c r="J361" s="201"/>
      <c r="K361" s="21"/>
      <c r="L361" s="5"/>
      <c r="M361" s="5"/>
    </row>
    <row r="362" spans="1:13" ht="18.75">
      <c r="A362" s="145"/>
      <c r="B362" s="149"/>
      <c r="C362" s="149"/>
      <c r="D362" s="149"/>
      <c r="E362" s="149"/>
      <c r="F362" s="149"/>
      <c r="G362" s="149"/>
      <c r="H362" s="149"/>
      <c r="I362" s="201"/>
      <c r="J362" s="201"/>
      <c r="K362" s="21"/>
      <c r="L362" s="5"/>
      <c r="M362" s="5"/>
    </row>
    <row r="363" spans="1:13" ht="18.75">
      <c r="A363" s="145"/>
      <c r="B363" s="149" t="s">
        <v>506</v>
      </c>
      <c r="C363" s="149"/>
      <c r="D363" s="149"/>
      <c r="E363" s="149"/>
      <c r="F363" s="149"/>
      <c r="G363" s="149"/>
      <c r="H363" s="149"/>
      <c r="I363" s="202">
        <v>89250</v>
      </c>
      <c r="J363" s="202"/>
      <c r="K363" s="21"/>
      <c r="L363" s="5"/>
      <c r="M363" s="5"/>
    </row>
    <row r="364" spans="1:13" ht="18.75">
      <c r="A364" s="145"/>
      <c r="B364" s="149" t="s">
        <v>505</v>
      </c>
      <c r="C364" s="149"/>
      <c r="D364" s="149"/>
      <c r="E364" s="149"/>
      <c r="F364" s="149"/>
      <c r="G364" s="149"/>
      <c r="H364" s="149"/>
      <c r="I364" s="202">
        <v>76000</v>
      </c>
      <c r="J364" s="202"/>
      <c r="K364" s="21"/>
      <c r="L364" s="5"/>
      <c r="M364" s="5"/>
    </row>
    <row r="365" spans="1:13" ht="36.75" customHeight="1">
      <c r="A365" s="145"/>
      <c r="B365" s="149" t="s">
        <v>507</v>
      </c>
      <c r="C365" s="149"/>
      <c r="D365" s="149"/>
      <c r="E365" s="149"/>
      <c r="F365" s="149"/>
      <c r="G365" s="149"/>
      <c r="H365" s="149"/>
      <c r="I365" s="203">
        <v>45000</v>
      </c>
      <c r="J365" s="203"/>
      <c r="K365" s="21"/>
      <c r="L365" s="5"/>
      <c r="M365" s="5"/>
    </row>
    <row r="366" spans="1:13" ht="18.75">
      <c r="A366" s="145"/>
      <c r="B366" s="149" t="s">
        <v>31</v>
      </c>
      <c r="C366" s="149"/>
      <c r="D366" s="149"/>
      <c r="E366" s="149"/>
      <c r="F366" s="149"/>
      <c r="G366" s="149"/>
      <c r="H366" s="149"/>
      <c r="I366" s="202">
        <v>0</v>
      </c>
      <c r="J366" s="202"/>
      <c r="K366" s="21"/>
      <c r="L366" s="5"/>
      <c r="M366" s="5"/>
    </row>
    <row r="367" spans="1:13" ht="18.75">
      <c r="A367" s="145"/>
      <c r="B367" s="172" t="s">
        <v>270</v>
      </c>
      <c r="C367" s="172"/>
      <c r="D367" s="172"/>
      <c r="E367" s="172"/>
      <c r="F367" s="172"/>
      <c r="G367" s="172"/>
      <c r="H367" s="172"/>
      <c r="I367" s="204">
        <f>SUM(I361:I366)</f>
        <v>223450</v>
      </c>
      <c r="J367" s="204"/>
      <c r="K367" s="16"/>
      <c r="L367" s="5"/>
      <c r="M367" s="5"/>
    </row>
    <row r="368" spans="1:13" ht="18.75">
      <c r="A368" s="145"/>
      <c r="B368" s="194" t="s">
        <v>150</v>
      </c>
      <c r="C368" s="194"/>
      <c r="D368" s="194"/>
      <c r="E368" s="194"/>
      <c r="F368" s="194"/>
      <c r="G368" s="194"/>
      <c r="H368" s="194"/>
      <c r="I368" s="200">
        <f>I356+I360+I367</f>
        <v>1356800</v>
      </c>
      <c r="J368" s="200"/>
      <c r="K368" s="16">
        <f>I368</f>
        <v>1356800</v>
      </c>
      <c r="L368" s="5"/>
      <c r="M368" s="19"/>
    </row>
    <row r="369" spans="1:13" ht="18.75">
      <c r="A369" s="145"/>
      <c r="B369" s="171" t="s">
        <v>279</v>
      </c>
      <c r="C369" s="171"/>
      <c r="D369" s="171"/>
      <c r="E369" s="171"/>
      <c r="F369" s="171"/>
      <c r="G369" s="171"/>
      <c r="H369" s="171"/>
      <c r="I369" s="171"/>
      <c r="J369" s="171"/>
      <c r="K369" s="21"/>
      <c r="L369" s="5"/>
      <c r="M369" s="5"/>
    </row>
    <row r="370" spans="1:13" ht="18.75" customHeight="1">
      <c r="A370" s="145"/>
      <c r="B370" s="164" t="s">
        <v>258</v>
      </c>
      <c r="C370" s="164"/>
      <c r="D370" s="164" t="s">
        <v>259</v>
      </c>
      <c r="E370" s="164"/>
      <c r="F370" s="51" t="s">
        <v>260</v>
      </c>
      <c r="G370" s="36" t="s">
        <v>261</v>
      </c>
      <c r="H370" s="164" t="s">
        <v>257</v>
      </c>
      <c r="I370" s="164"/>
      <c r="J370" s="164"/>
      <c r="K370" s="21"/>
      <c r="L370" s="5"/>
      <c r="M370" s="5"/>
    </row>
    <row r="371" spans="1:13" ht="18.75">
      <c r="A371" s="145"/>
      <c r="B371" s="131" t="s">
        <v>39</v>
      </c>
      <c r="C371" s="131"/>
      <c r="D371" s="150" t="s">
        <v>112</v>
      </c>
      <c r="E371" s="150"/>
      <c r="F371" s="41">
        <v>510</v>
      </c>
      <c r="G371" s="42">
        <v>70</v>
      </c>
      <c r="H371" s="151">
        <f aca="true" t="shared" si="11" ref="H371:H423">F371*G371</f>
        <v>35700</v>
      </c>
      <c r="I371" s="151"/>
      <c r="J371" s="151"/>
      <c r="K371" s="21" t="s">
        <v>300</v>
      </c>
      <c r="L371" s="5"/>
      <c r="M371" s="5"/>
    </row>
    <row r="372" spans="1:13" ht="18.75">
      <c r="A372" s="145"/>
      <c r="B372" s="131" t="s">
        <v>306</v>
      </c>
      <c r="C372" s="131"/>
      <c r="D372" s="150" t="s">
        <v>230</v>
      </c>
      <c r="E372" s="150"/>
      <c r="F372" s="41">
        <v>16</v>
      </c>
      <c r="G372" s="42">
        <v>800</v>
      </c>
      <c r="H372" s="151">
        <f t="shared" si="11"/>
        <v>12800</v>
      </c>
      <c r="I372" s="151"/>
      <c r="J372" s="151"/>
      <c r="K372" s="21" t="s">
        <v>300</v>
      </c>
      <c r="L372" s="5"/>
      <c r="M372" s="5"/>
    </row>
    <row r="373" spans="1:13" ht="18.75">
      <c r="A373" s="145"/>
      <c r="B373" s="131" t="s">
        <v>226</v>
      </c>
      <c r="C373" s="131"/>
      <c r="D373" s="150" t="s">
        <v>179</v>
      </c>
      <c r="E373" s="150"/>
      <c r="F373" s="41">
        <v>82</v>
      </c>
      <c r="G373" s="42">
        <v>190</v>
      </c>
      <c r="H373" s="151">
        <f t="shared" si="11"/>
        <v>15580</v>
      </c>
      <c r="I373" s="151"/>
      <c r="J373" s="151"/>
      <c r="K373" s="21" t="s">
        <v>300</v>
      </c>
      <c r="L373" s="5"/>
      <c r="M373" s="5"/>
    </row>
    <row r="374" spans="1:13" ht="18.75" hidden="1">
      <c r="A374" s="145"/>
      <c r="B374" s="131"/>
      <c r="C374" s="131"/>
      <c r="D374" s="150"/>
      <c r="E374" s="150"/>
      <c r="F374" s="41"/>
      <c r="G374" s="42"/>
      <c r="H374" s="151">
        <f t="shared" si="11"/>
        <v>0</v>
      </c>
      <c r="I374" s="151"/>
      <c r="J374" s="151"/>
      <c r="K374" s="21" t="s">
        <v>300</v>
      </c>
      <c r="L374" s="5"/>
      <c r="M374" s="5"/>
    </row>
    <row r="375" spans="1:13" ht="18.75">
      <c r="A375" s="145"/>
      <c r="B375" s="131" t="s">
        <v>332</v>
      </c>
      <c r="C375" s="131"/>
      <c r="D375" s="150" t="s">
        <v>40</v>
      </c>
      <c r="E375" s="150"/>
      <c r="F375" s="41">
        <v>1615</v>
      </c>
      <c r="G375" s="42">
        <v>100</v>
      </c>
      <c r="H375" s="151">
        <f t="shared" si="11"/>
        <v>161500</v>
      </c>
      <c r="I375" s="151"/>
      <c r="J375" s="151"/>
      <c r="K375" s="21" t="s">
        <v>300</v>
      </c>
      <c r="L375" s="5"/>
      <c r="M375" s="5"/>
    </row>
    <row r="376" spans="1:13" ht="18.75" hidden="1">
      <c r="A376" s="145"/>
      <c r="B376" s="131"/>
      <c r="C376" s="131"/>
      <c r="D376" s="150"/>
      <c r="E376" s="150"/>
      <c r="F376" s="41"/>
      <c r="G376" s="42"/>
      <c r="H376" s="151">
        <f t="shared" si="11"/>
        <v>0</v>
      </c>
      <c r="I376" s="151"/>
      <c r="J376" s="151"/>
      <c r="K376" s="21" t="s">
        <v>300</v>
      </c>
      <c r="L376" s="5"/>
      <c r="M376" s="5"/>
    </row>
    <row r="377" spans="1:13" ht="18.75">
      <c r="A377" s="145"/>
      <c r="B377" s="131" t="s">
        <v>426</v>
      </c>
      <c r="C377" s="131"/>
      <c r="D377" s="150" t="s">
        <v>427</v>
      </c>
      <c r="E377" s="150"/>
      <c r="F377" s="41">
        <v>25</v>
      </c>
      <c r="G377" s="42">
        <v>100</v>
      </c>
      <c r="H377" s="151">
        <f t="shared" si="11"/>
        <v>2500</v>
      </c>
      <c r="I377" s="151"/>
      <c r="J377" s="151"/>
      <c r="K377" s="21" t="s">
        <v>300</v>
      </c>
      <c r="L377" s="5"/>
      <c r="M377" s="5"/>
    </row>
    <row r="378" spans="1:13" ht="18.75" hidden="1">
      <c r="A378" s="145"/>
      <c r="B378" s="131"/>
      <c r="C378" s="131"/>
      <c r="D378" s="150"/>
      <c r="E378" s="150"/>
      <c r="F378" s="41"/>
      <c r="G378" s="42"/>
      <c r="H378" s="151">
        <f t="shared" si="11"/>
        <v>0</v>
      </c>
      <c r="I378" s="151"/>
      <c r="J378" s="151"/>
      <c r="K378" s="21" t="s">
        <v>300</v>
      </c>
      <c r="L378" s="5"/>
      <c r="M378" s="5"/>
    </row>
    <row r="379" spans="1:13" ht="18.75" customHeight="1">
      <c r="A379" s="145"/>
      <c r="B379" s="131" t="s">
        <v>227</v>
      </c>
      <c r="C379" s="131"/>
      <c r="D379" s="150" t="s">
        <v>229</v>
      </c>
      <c r="E379" s="150"/>
      <c r="F379" s="41">
        <v>123</v>
      </c>
      <c r="G379" s="42">
        <v>250</v>
      </c>
      <c r="H379" s="151">
        <f t="shared" si="11"/>
        <v>30750</v>
      </c>
      <c r="I379" s="151"/>
      <c r="J379" s="151"/>
      <c r="K379" s="21" t="s">
        <v>298</v>
      </c>
      <c r="L379" s="5"/>
      <c r="M379" s="5"/>
    </row>
    <row r="380" spans="1:13" ht="18.75" hidden="1">
      <c r="A380" s="145"/>
      <c r="B380" s="131"/>
      <c r="C380" s="131"/>
      <c r="D380" s="150"/>
      <c r="E380" s="150"/>
      <c r="F380" s="41"/>
      <c r="G380" s="42"/>
      <c r="H380" s="151">
        <f t="shared" si="11"/>
        <v>0</v>
      </c>
      <c r="I380" s="151"/>
      <c r="J380" s="151"/>
      <c r="K380" s="21" t="s">
        <v>300</v>
      </c>
      <c r="L380" s="5"/>
      <c r="M380" s="5"/>
    </row>
    <row r="381" spans="1:13" ht="18.75">
      <c r="A381" s="145"/>
      <c r="B381" s="131" t="s">
        <v>228</v>
      </c>
      <c r="C381" s="131"/>
      <c r="D381" s="150" t="s">
        <v>118</v>
      </c>
      <c r="E381" s="150"/>
      <c r="F381" s="41">
        <v>350</v>
      </c>
      <c r="G381" s="42">
        <v>180</v>
      </c>
      <c r="H381" s="151">
        <f t="shared" si="11"/>
        <v>63000</v>
      </c>
      <c r="I381" s="151"/>
      <c r="J381" s="151"/>
      <c r="K381" s="21" t="s">
        <v>298</v>
      </c>
      <c r="L381" s="5"/>
      <c r="M381" s="5"/>
    </row>
    <row r="382" spans="1:13" ht="18.75">
      <c r="A382" s="145"/>
      <c r="B382" s="131" t="s">
        <v>309</v>
      </c>
      <c r="C382" s="131"/>
      <c r="D382" s="150" t="s">
        <v>230</v>
      </c>
      <c r="E382" s="150"/>
      <c r="F382" s="41">
        <v>2242</v>
      </c>
      <c r="G382" s="42">
        <v>190</v>
      </c>
      <c r="H382" s="151">
        <f>G382*F382</f>
        <v>425980</v>
      </c>
      <c r="I382" s="151"/>
      <c r="J382" s="151"/>
      <c r="K382" s="21" t="s">
        <v>300</v>
      </c>
      <c r="L382" s="5"/>
      <c r="M382" s="5"/>
    </row>
    <row r="383" spans="1:13" ht="18.75" hidden="1">
      <c r="A383" s="145"/>
      <c r="B383" s="131"/>
      <c r="C383" s="131"/>
      <c r="D383" s="150"/>
      <c r="E383" s="150"/>
      <c r="F383" s="41"/>
      <c r="G383" s="42"/>
      <c r="H383" s="151">
        <f t="shared" si="11"/>
        <v>0</v>
      </c>
      <c r="I383" s="151"/>
      <c r="J383" s="151"/>
      <c r="K383" s="21" t="s">
        <v>300</v>
      </c>
      <c r="L383" s="5"/>
      <c r="M383" s="5"/>
    </row>
    <row r="384" spans="1:13" ht="18.75">
      <c r="A384" s="145"/>
      <c r="B384" s="131" t="s">
        <v>413</v>
      </c>
      <c r="C384" s="131"/>
      <c r="D384" s="150" t="s">
        <v>111</v>
      </c>
      <c r="E384" s="150"/>
      <c r="F384" s="41">
        <v>120</v>
      </c>
      <c r="G384" s="42">
        <v>25</v>
      </c>
      <c r="H384" s="151">
        <f>F384*G384</f>
        <v>3000</v>
      </c>
      <c r="I384" s="151"/>
      <c r="J384" s="151"/>
      <c r="K384" s="21" t="s">
        <v>300</v>
      </c>
      <c r="L384" s="5"/>
      <c r="M384" s="5"/>
    </row>
    <row r="385" spans="1:13" ht="18.75">
      <c r="A385" s="145"/>
      <c r="B385" s="131" t="s">
        <v>231</v>
      </c>
      <c r="C385" s="131"/>
      <c r="D385" s="150" t="s">
        <v>112</v>
      </c>
      <c r="E385" s="150"/>
      <c r="F385" s="41">
        <v>2700</v>
      </c>
      <c r="G385" s="42">
        <v>5</v>
      </c>
      <c r="H385" s="151">
        <f t="shared" si="11"/>
        <v>13500</v>
      </c>
      <c r="I385" s="151"/>
      <c r="J385" s="151"/>
      <c r="K385" s="21" t="s">
        <v>300</v>
      </c>
      <c r="L385" s="5"/>
      <c r="M385" s="5"/>
    </row>
    <row r="386" spans="1:13" ht="18.75">
      <c r="A386" s="145"/>
      <c r="B386" s="131" t="s">
        <v>416</v>
      </c>
      <c r="C386" s="131"/>
      <c r="D386" s="150" t="s">
        <v>417</v>
      </c>
      <c r="E386" s="150"/>
      <c r="F386" s="41">
        <v>14</v>
      </c>
      <c r="G386" s="42">
        <v>100</v>
      </c>
      <c r="H386" s="151">
        <f t="shared" si="11"/>
        <v>1400</v>
      </c>
      <c r="I386" s="151"/>
      <c r="J386" s="151"/>
      <c r="K386" s="21" t="s">
        <v>298</v>
      </c>
      <c r="L386" s="5"/>
      <c r="M386" s="5"/>
    </row>
    <row r="387" spans="1:13" ht="1.5" customHeight="1">
      <c r="A387" s="145"/>
      <c r="B387" s="131"/>
      <c r="C387" s="131"/>
      <c r="D387" s="150"/>
      <c r="E387" s="150"/>
      <c r="F387" s="41"/>
      <c r="G387" s="42"/>
      <c r="H387" s="151">
        <f t="shared" si="11"/>
        <v>0</v>
      </c>
      <c r="I387" s="151"/>
      <c r="J387" s="151"/>
      <c r="K387" s="21" t="s">
        <v>298</v>
      </c>
      <c r="L387" s="5"/>
      <c r="M387" s="5"/>
    </row>
    <row r="388" spans="1:13" ht="18.75">
      <c r="A388" s="145"/>
      <c r="B388" s="131" t="s">
        <v>418</v>
      </c>
      <c r="C388" s="131"/>
      <c r="D388" s="150" t="s">
        <v>111</v>
      </c>
      <c r="E388" s="150"/>
      <c r="F388" s="41">
        <v>5500</v>
      </c>
      <c r="G388" s="42">
        <v>0.6</v>
      </c>
      <c r="H388" s="151">
        <f t="shared" si="11"/>
        <v>3300</v>
      </c>
      <c r="I388" s="151"/>
      <c r="J388" s="151"/>
      <c r="K388" s="21" t="s">
        <v>298</v>
      </c>
      <c r="L388" s="5"/>
      <c r="M388" s="5"/>
    </row>
    <row r="389" spans="1:13" ht="18.75">
      <c r="A389" s="145"/>
      <c r="B389" s="131" t="s">
        <v>420</v>
      </c>
      <c r="C389" s="131"/>
      <c r="D389" s="150" t="s">
        <v>146</v>
      </c>
      <c r="E389" s="150"/>
      <c r="F389" s="41">
        <v>30</v>
      </c>
      <c r="G389" s="42">
        <v>280</v>
      </c>
      <c r="H389" s="151">
        <f t="shared" si="11"/>
        <v>8400</v>
      </c>
      <c r="I389" s="151"/>
      <c r="J389" s="151"/>
      <c r="K389" s="21" t="s">
        <v>298</v>
      </c>
      <c r="L389" s="5"/>
      <c r="M389" s="5"/>
    </row>
    <row r="390" spans="1:13" ht="18.75">
      <c r="A390" s="145"/>
      <c r="B390" s="131" t="s">
        <v>512</v>
      </c>
      <c r="C390" s="131"/>
      <c r="D390" s="150" t="s">
        <v>112</v>
      </c>
      <c r="E390" s="150"/>
      <c r="F390" s="41">
        <v>500</v>
      </c>
      <c r="G390" s="42">
        <v>5.5</v>
      </c>
      <c r="H390" s="151">
        <f t="shared" si="11"/>
        <v>2750</v>
      </c>
      <c r="I390" s="151"/>
      <c r="J390" s="151"/>
      <c r="K390" s="21" t="s">
        <v>298</v>
      </c>
      <c r="L390" s="5"/>
      <c r="M390" s="5"/>
    </row>
    <row r="391" spans="1:13" ht="18.75">
      <c r="A391" s="145"/>
      <c r="B391" s="131" t="s">
        <v>308</v>
      </c>
      <c r="C391" s="131"/>
      <c r="D391" s="150" t="s">
        <v>112</v>
      </c>
      <c r="E391" s="150"/>
      <c r="F391" s="41">
        <v>1951</v>
      </c>
      <c r="G391" s="42">
        <v>10</v>
      </c>
      <c r="H391" s="151">
        <f>F391*G391</f>
        <v>19510</v>
      </c>
      <c r="I391" s="151"/>
      <c r="J391" s="151"/>
      <c r="K391" s="21" t="s">
        <v>300</v>
      </c>
      <c r="L391" s="5"/>
      <c r="M391" s="5"/>
    </row>
    <row r="392" spans="1:13" ht="18.75">
      <c r="A392" s="145"/>
      <c r="B392" s="131" t="s">
        <v>41</v>
      </c>
      <c r="C392" s="131"/>
      <c r="D392" s="150" t="s">
        <v>146</v>
      </c>
      <c r="E392" s="150"/>
      <c r="F392" s="41">
        <v>140</v>
      </c>
      <c r="G392" s="42">
        <v>55</v>
      </c>
      <c r="H392" s="151">
        <f t="shared" si="11"/>
        <v>7700</v>
      </c>
      <c r="I392" s="151"/>
      <c r="J392" s="151"/>
      <c r="K392" s="21" t="s">
        <v>300</v>
      </c>
      <c r="L392" s="5"/>
      <c r="M392" s="5"/>
    </row>
    <row r="393" spans="1:13" ht="18.75">
      <c r="A393" s="145"/>
      <c r="B393" s="131" t="s">
        <v>414</v>
      </c>
      <c r="C393" s="131"/>
      <c r="D393" s="150" t="s">
        <v>112</v>
      </c>
      <c r="E393" s="150"/>
      <c r="F393" s="41">
        <v>1160</v>
      </c>
      <c r="G393" s="42">
        <v>15</v>
      </c>
      <c r="H393" s="151">
        <f t="shared" si="11"/>
        <v>17400</v>
      </c>
      <c r="I393" s="151"/>
      <c r="J393" s="151"/>
      <c r="K393" s="21" t="s">
        <v>300</v>
      </c>
      <c r="L393" s="5"/>
      <c r="M393" s="5"/>
    </row>
    <row r="394" spans="1:13" ht="18.75">
      <c r="A394" s="145"/>
      <c r="B394" s="131" t="s">
        <v>42</v>
      </c>
      <c r="C394" s="131"/>
      <c r="D394" s="150" t="s">
        <v>112</v>
      </c>
      <c r="E394" s="150"/>
      <c r="F394" s="41">
        <v>250</v>
      </c>
      <c r="G394" s="42">
        <v>11</v>
      </c>
      <c r="H394" s="151">
        <f t="shared" si="11"/>
        <v>2750</v>
      </c>
      <c r="I394" s="151"/>
      <c r="J394" s="151"/>
      <c r="K394" s="21" t="s">
        <v>300</v>
      </c>
      <c r="L394" s="5"/>
      <c r="M394" s="5"/>
    </row>
    <row r="395" spans="1:13" ht="18.75">
      <c r="A395" s="145"/>
      <c r="B395" s="131" t="s">
        <v>508</v>
      </c>
      <c r="C395" s="131"/>
      <c r="D395" s="150" t="s">
        <v>427</v>
      </c>
      <c r="E395" s="150"/>
      <c r="F395" s="41">
        <v>40</v>
      </c>
      <c r="G395" s="42">
        <v>40</v>
      </c>
      <c r="H395" s="151">
        <f t="shared" si="11"/>
        <v>1600</v>
      </c>
      <c r="I395" s="151"/>
      <c r="J395" s="151"/>
      <c r="K395" s="21" t="s">
        <v>300</v>
      </c>
      <c r="L395" s="5"/>
      <c r="M395" s="5"/>
    </row>
    <row r="396" spans="1:13" ht="18.75" customHeight="1">
      <c r="A396" s="145"/>
      <c r="B396" s="131" t="s">
        <v>412</v>
      </c>
      <c r="C396" s="131"/>
      <c r="D396" s="150" t="s">
        <v>230</v>
      </c>
      <c r="E396" s="150"/>
      <c r="F396" s="41">
        <v>1211</v>
      </c>
      <c r="G396" s="42">
        <v>200</v>
      </c>
      <c r="H396" s="151">
        <f t="shared" si="11"/>
        <v>242200</v>
      </c>
      <c r="I396" s="151"/>
      <c r="J396" s="151"/>
      <c r="K396" s="21" t="s">
        <v>300</v>
      </c>
      <c r="L396" s="5"/>
      <c r="M396" s="5"/>
    </row>
    <row r="397" spans="1:13" ht="18.75">
      <c r="A397" s="145"/>
      <c r="B397" s="131" t="s">
        <v>305</v>
      </c>
      <c r="C397" s="131"/>
      <c r="D397" s="150" t="s">
        <v>111</v>
      </c>
      <c r="E397" s="150"/>
      <c r="F397" s="41">
        <v>5</v>
      </c>
      <c r="G397" s="42">
        <v>3500</v>
      </c>
      <c r="H397" s="151">
        <f>F397*G397</f>
        <v>17500</v>
      </c>
      <c r="I397" s="151"/>
      <c r="J397" s="151"/>
      <c r="K397" s="21" t="s">
        <v>298</v>
      </c>
      <c r="L397" s="5"/>
      <c r="M397" s="5"/>
    </row>
    <row r="398" spans="1:13" ht="18.75">
      <c r="A398" s="145"/>
      <c r="B398" s="131" t="s">
        <v>38</v>
      </c>
      <c r="C398" s="131"/>
      <c r="D398" s="155" t="s">
        <v>112</v>
      </c>
      <c r="E398" s="156"/>
      <c r="F398" s="41">
        <v>1448</v>
      </c>
      <c r="G398" s="42">
        <v>15</v>
      </c>
      <c r="H398" s="157">
        <f>F398*G398</f>
        <v>21720</v>
      </c>
      <c r="I398" s="158"/>
      <c r="J398" s="43"/>
      <c r="K398" s="21" t="s">
        <v>298</v>
      </c>
      <c r="L398" s="5"/>
      <c r="M398" s="5"/>
    </row>
    <row r="399" spans="1:13" ht="18.75">
      <c r="A399" s="145"/>
      <c r="B399" s="131" t="s">
        <v>37</v>
      </c>
      <c r="C399" s="131"/>
      <c r="D399" s="150" t="s">
        <v>112</v>
      </c>
      <c r="E399" s="150"/>
      <c r="F399" s="41">
        <v>1478</v>
      </c>
      <c r="G399" s="42">
        <v>15</v>
      </c>
      <c r="H399" s="151">
        <f>G399*F399</f>
        <v>22170</v>
      </c>
      <c r="I399" s="151"/>
      <c r="J399" s="151"/>
      <c r="K399" s="21" t="s">
        <v>300</v>
      </c>
      <c r="L399" s="5"/>
      <c r="M399" s="5"/>
    </row>
    <row r="400" spans="1:13" ht="18.75">
      <c r="A400" s="145"/>
      <c r="B400" s="131" t="s">
        <v>415</v>
      </c>
      <c r="C400" s="131"/>
      <c r="D400" s="150" t="s">
        <v>112</v>
      </c>
      <c r="E400" s="150"/>
      <c r="F400" s="41">
        <v>53</v>
      </c>
      <c r="G400" s="42">
        <v>40</v>
      </c>
      <c r="H400" s="151">
        <f t="shared" si="11"/>
        <v>2120</v>
      </c>
      <c r="I400" s="151"/>
      <c r="J400" s="151"/>
      <c r="K400" s="21" t="s">
        <v>300</v>
      </c>
      <c r="L400" s="5"/>
      <c r="M400" s="5"/>
    </row>
    <row r="401" spans="1:13" ht="18.75">
      <c r="A401" s="145"/>
      <c r="B401" s="131" t="s">
        <v>511</v>
      </c>
      <c r="C401" s="131"/>
      <c r="D401" s="150" t="s">
        <v>111</v>
      </c>
      <c r="E401" s="150"/>
      <c r="F401" s="41">
        <v>40</v>
      </c>
      <c r="G401" s="42">
        <v>6</v>
      </c>
      <c r="H401" s="151">
        <f t="shared" si="11"/>
        <v>240</v>
      </c>
      <c r="I401" s="151"/>
      <c r="J401" s="151"/>
      <c r="K401" s="21" t="s">
        <v>300</v>
      </c>
      <c r="L401" s="5"/>
      <c r="M401" s="5"/>
    </row>
    <row r="402" spans="1:13" ht="18.75">
      <c r="A402" s="145"/>
      <c r="B402" s="131" t="s">
        <v>509</v>
      </c>
      <c r="C402" s="131"/>
      <c r="D402" s="150" t="s">
        <v>510</v>
      </c>
      <c r="E402" s="150"/>
      <c r="F402" s="41">
        <v>240</v>
      </c>
      <c r="G402" s="42">
        <v>200</v>
      </c>
      <c r="H402" s="151">
        <f t="shared" si="11"/>
        <v>48000</v>
      </c>
      <c r="I402" s="151"/>
      <c r="J402" s="151"/>
      <c r="K402" s="21" t="s">
        <v>300</v>
      </c>
      <c r="L402" s="5"/>
      <c r="M402" s="5"/>
    </row>
    <row r="403" spans="1:13" ht="0.75" customHeight="1">
      <c r="A403" s="145"/>
      <c r="B403" s="131"/>
      <c r="C403" s="131"/>
      <c r="D403" s="150"/>
      <c r="E403" s="150"/>
      <c r="F403" s="41"/>
      <c r="G403" s="42"/>
      <c r="H403" s="151">
        <f t="shared" si="11"/>
        <v>0</v>
      </c>
      <c r="I403" s="151"/>
      <c r="J403" s="151"/>
      <c r="K403" s="21" t="s">
        <v>300</v>
      </c>
      <c r="L403" s="5"/>
      <c r="M403" s="5"/>
    </row>
    <row r="404" spans="1:13" ht="18.75">
      <c r="A404" s="145"/>
      <c r="B404" s="131" t="s">
        <v>428</v>
      </c>
      <c r="C404" s="131"/>
      <c r="D404" s="150" t="s">
        <v>146</v>
      </c>
      <c r="E404" s="150"/>
      <c r="F404" s="41">
        <v>1632</v>
      </c>
      <c r="G404" s="42">
        <v>65</v>
      </c>
      <c r="H404" s="151">
        <f>F404*G404</f>
        <v>106080</v>
      </c>
      <c r="I404" s="151"/>
      <c r="J404" s="151"/>
      <c r="K404" s="21" t="s">
        <v>300</v>
      </c>
      <c r="L404" s="5"/>
      <c r="M404" s="5"/>
    </row>
    <row r="405" spans="1:13" ht="18.75" hidden="1">
      <c r="A405" s="145"/>
      <c r="B405" s="131"/>
      <c r="C405" s="131"/>
      <c r="D405" s="150"/>
      <c r="E405" s="150"/>
      <c r="F405" s="41"/>
      <c r="G405" s="42"/>
      <c r="H405" s="151">
        <f>F405*G405</f>
        <v>0</v>
      </c>
      <c r="I405" s="151"/>
      <c r="J405" s="151"/>
      <c r="K405" s="21" t="s">
        <v>300</v>
      </c>
      <c r="L405" s="5"/>
      <c r="M405" s="5"/>
    </row>
    <row r="406" spans="1:13" ht="18.75">
      <c r="A406" s="145"/>
      <c r="B406" s="131" t="s">
        <v>419</v>
      </c>
      <c r="C406" s="131"/>
      <c r="D406" s="150" t="s">
        <v>232</v>
      </c>
      <c r="E406" s="150"/>
      <c r="F406" s="41">
        <v>150</v>
      </c>
      <c r="G406" s="42">
        <v>1500</v>
      </c>
      <c r="H406" s="151">
        <f>F406*G406</f>
        <v>225000</v>
      </c>
      <c r="I406" s="151"/>
      <c r="J406" s="151"/>
      <c r="K406" s="21" t="s">
        <v>300</v>
      </c>
      <c r="L406" s="5"/>
      <c r="M406" s="5"/>
    </row>
    <row r="407" spans="1:13" ht="18.75">
      <c r="A407" s="145"/>
      <c r="B407" s="131" t="s">
        <v>421</v>
      </c>
      <c r="C407" s="131"/>
      <c r="D407" s="150" t="s">
        <v>111</v>
      </c>
      <c r="E407" s="150"/>
      <c r="F407" s="41">
        <v>35</v>
      </c>
      <c r="G407" s="42">
        <v>45</v>
      </c>
      <c r="H407" s="151">
        <f t="shared" si="11"/>
        <v>1575</v>
      </c>
      <c r="I407" s="151"/>
      <c r="J407" s="151"/>
      <c r="K407" s="21" t="s">
        <v>300</v>
      </c>
      <c r="L407" s="5"/>
      <c r="M407" s="5"/>
    </row>
    <row r="408" spans="1:13" ht="18.75">
      <c r="A408" s="145"/>
      <c r="B408" s="131" t="s">
        <v>44</v>
      </c>
      <c r="C408" s="131"/>
      <c r="D408" s="150" t="s">
        <v>111</v>
      </c>
      <c r="E408" s="150"/>
      <c r="F408" s="41">
        <v>50</v>
      </c>
      <c r="G408" s="42">
        <v>350</v>
      </c>
      <c r="H408" s="151">
        <f t="shared" si="11"/>
        <v>17500</v>
      </c>
      <c r="I408" s="151"/>
      <c r="J408" s="151"/>
      <c r="K408" s="21" t="s">
        <v>300</v>
      </c>
      <c r="L408" s="5"/>
      <c r="M408" s="5"/>
    </row>
    <row r="409" spans="1:13" ht="18.75">
      <c r="A409" s="145"/>
      <c r="B409" s="131" t="s">
        <v>429</v>
      </c>
      <c r="C409" s="131"/>
      <c r="D409" s="150" t="s">
        <v>111</v>
      </c>
      <c r="E409" s="150"/>
      <c r="F409" s="41">
        <v>55</v>
      </c>
      <c r="G409" s="42">
        <v>8</v>
      </c>
      <c r="H409" s="151">
        <f>F409*G409</f>
        <v>440</v>
      </c>
      <c r="I409" s="151"/>
      <c r="J409" s="151"/>
      <c r="K409" s="21" t="s">
        <v>300</v>
      </c>
      <c r="L409" s="5"/>
      <c r="M409" s="5"/>
    </row>
    <row r="410" spans="1:13" ht="18.75">
      <c r="A410" s="145"/>
      <c r="B410" s="131" t="s">
        <v>430</v>
      </c>
      <c r="C410" s="131"/>
      <c r="D410" s="150" t="s">
        <v>111</v>
      </c>
      <c r="E410" s="150"/>
      <c r="F410" s="41">
        <v>55</v>
      </c>
      <c r="G410" s="42">
        <v>20</v>
      </c>
      <c r="H410" s="151">
        <f>F410*G410</f>
        <v>1100</v>
      </c>
      <c r="I410" s="151"/>
      <c r="J410" s="151"/>
      <c r="K410" s="21" t="s">
        <v>300</v>
      </c>
      <c r="L410" s="5"/>
      <c r="M410" s="5"/>
    </row>
    <row r="411" spans="1:13" ht="17.25" customHeight="1">
      <c r="A411" s="145"/>
      <c r="B411" s="131" t="s">
        <v>43</v>
      </c>
      <c r="C411" s="131"/>
      <c r="D411" s="150" t="s">
        <v>111</v>
      </c>
      <c r="E411" s="150"/>
      <c r="F411" s="41">
        <v>27</v>
      </c>
      <c r="G411" s="42">
        <v>180.5</v>
      </c>
      <c r="H411" s="151">
        <f t="shared" si="11"/>
        <v>4873.5</v>
      </c>
      <c r="I411" s="151"/>
      <c r="J411" s="151"/>
      <c r="K411" s="21" t="s">
        <v>300</v>
      </c>
      <c r="L411" s="5"/>
      <c r="M411" s="5"/>
    </row>
    <row r="412" spans="1:13" ht="18.75">
      <c r="A412" s="145"/>
      <c r="B412" s="131" t="s">
        <v>423</v>
      </c>
      <c r="C412" s="131"/>
      <c r="D412" s="150" t="s">
        <v>146</v>
      </c>
      <c r="E412" s="150"/>
      <c r="F412" s="41">
        <v>100</v>
      </c>
      <c r="G412" s="42">
        <v>20</v>
      </c>
      <c r="H412" s="151">
        <f t="shared" si="11"/>
        <v>2000</v>
      </c>
      <c r="I412" s="151"/>
      <c r="J412" s="151"/>
      <c r="K412" s="21" t="s">
        <v>300</v>
      </c>
      <c r="L412" s="5"/>
      <c r="M412" s="5"/>
    </row>
    <row r="413" spans="1:13" ht="18.75">
      <c r="A413" s="145"/>
      <c r="B413" s="131" t="s">
        <v>307</v>
      </c>
      <c r="C413" s="131"/>
      <c r="D413" s="150" t="s">
        <v>241</v>
      </c>
      <c r="E413" s="150"/>
      <c r="F413" s="41">
        <v>45</v>
      </c>
      <c r="G413" s="42">
        <v>120</v>
      </c>
      <c r="H413" s="151">
        <f t="shared" si="11"/>
        <v>5400</v>
      </c>
      <c r="I413" s="151"/>
      <c r="J413" s="151"/>
      <c r="K413" s="21" t="s">
        <v>300</v>
      </c>
      <c r="L413" s="5"/>
      <c r="M413" s="5"/>
    </row>
    <row r="414" spans="1:13" ht="18.75" customHeight="1" hidden="1">
      <c r="A414" s="145"/>
      <c r="B414" s="131" t="s">
        <v>242</v>
      </c>
      <c r="C414" s="131"/>
      <c r="D414" s="150" t="s">
        <v>111</v>
      </c>
      <c r="E414" s="150"/>
      <c r="F414" s="41"/>
      <c r="G414" s="42"/>
      <c r="H414" s="151">
        <f t="shared" si="11"/>
        <v>0</v>
      </c>
      <c r="I414" s="151"/>
      <c r="J414" s="151"/>
      <c r="K414" s="21" t="s">
        <v>300</v>
      </c>
      <c r="L414" s="5"/>
      <c r="M414" s="5"/>
    </row>
    <row r="415" spans="1:13" ht="18.75" customHeight="1" hidden="1">
      <c r="A415" s="145"/>
      <c r="B415" s="131" t="s">
        <v>243</v>
      </c>
      <c r="C415" s="131"/>
      <c r="D415" s="150" t="s">
        <v>111</v>
      </c>
      <c r="E415" s="150"/>
      <c r="F415" s="41"/>
      <c r="G415" s="42"/>
      <c r="H415" s="151">
        <f t="shared" si="11"/>
        <v>0</v>
      </c>
      <c r="I415" s="151"/>
      <c r="J415" s="151"/>
      <c r="K415" s="21" t="s">
        <v>300</v>
      </c>
      <c r="L415" s="5"/>
      <c r="M415" s="5"/>
    </row>
    <row r="416" spans="1:13" ht="18.75" customHeight="1" hidden="1">
      <c r="A416" s="145"/>
      <c r="B416" s="131" t="s">
        <v>244</v>
      </c>
      <c r="C416" s="131"/>
      <c r="D416" s="150" t="s">
        <v>111</v>
      </c>
      <c r="E416" s="150"/>
      <c r="F416" s="41"/>
      <c r="G416" s="42"/>
      <c r="H416" s="151">
        <f t="shared" si="11"/>
        <v>0</v>
      </c>
      <c r="I416" s="151"/>
      <c r="J416" s="151"/>
      <c r="K416" s="21" t="s">
        <v>300</v>
      </c>
      <c r="L416" s="5"/>
      <c r="M416" s="5"/>
    </row>
    <row r="417" spans="1:13" ht="18.75" customHeight="1" hidden="1">
      <c r="A417" s="145"/>
      <c r="B417" s="131" t="s">
        <v>245</v>
      </c>
      <c r="C417" s="131"/>
      <c r="D417" s="150" t="s">
        <v>111</v>
      </c>
      <c r="E417" s="150"/>
      <c r="F417" s="41"/>
      <c r="G417" s="42"/>
      <c r="H417" s="151">
        <f t="shared" si="11"/>
        <v>0</v>
      </c>
      <c r="I417" s="151"/>
      <c r="J417" s="151"/>
      <c r="K417" s="21" t="s">
        <v>300</v>
      </c>
      <c r="L417" s="5"/>
      <c r="M417" s="5"/>
    </row>
    <row r="418" spans="1:13" ht="18.75" customHeight="1" hidden="1">
      <c r="A418" s="145"/>
      <c r="B418" s="131" t="s">
        <v>246</v>
      </c>
      <c r="C418" s="131"/>
      <c r="D418" s="150" t="s">
        <v>111</v>
      </c>
      <c r="E418" s="150"/>
      <c r="F418" s="41"/>
      <c r="G418" s="42"/>
      <c r="H418" s="151">
        <f t="shared" si="11"/>
        <v>0</v>
      </c>
      <c r="I418" s="151"/>
      <c r="J418" s="151"/>
      <c r="K418" s="21" t="s">
        <v>300</v>
      </c>
      <c r="L418" s="5"/>
      <c r="M418" s="5"/>
    </row>
    <row r="419" spans="1:13" ht="18.75">
      <c r="A419" s="145"/>
      <c r="B419" s="131" t="s">
        <v>432</v>
      </c>
      <c r="C419" s="131"/>
      <c r="D419" s="150" t="s">
        <v>417</v>
      </c>
      <c r="E419" s="150"/>
      <c r="F419" s="41">
        <v>33</v>
      </c>
      <c r="G419" s="42">
        <v>18</v>
      </c>
      <c r="H419" s="151">
        <f t="shared" si="11"/>
        <v>594</v>
      </c>
      <c r="I419" s="151"/>
      <c r="J419" s="151"/>
      <c r="K419" s="21" t="s">
        <v>300</v>
      </c>
      <c r="L419" s="5"/>
      <c r="M419" s="5"/>
    </row>
    <row r="420" spans="1:13" ht="18.75">
      <c r="A420" s="145"/>
      <c r="B420" s="131" t="s">
        <v>422</v>
      </c>
      <c r="C420" s="131"/>
      <c r="D420" s="150" t="s">
        <v>111</v>
      </c>
      <c r="E420" s="150"/>
      <c r="F420" s="41">
        <v>45</v>
      </c>
      <c r="G420" s="42">
        <v>250</v>
      </c>
      <c r="H420" s="151">
        <f t="shared" si="11"/>
        <v>11250</v>
      </c>
      <c r="I420" s="151"/>
      <c r="J420" s="151"/>
      <c r="K420" s="21" t="s">
        <v>300</v>
      </c>
      <c r="L420" s="5"/>
      <c r="M420" s="5"/>
    </row>
    <row r="421" spans="1:13" ht="18.75" customHeight="1" hidden="1">
      <c r="A421" s="145"/>
      <c r="B421" s="131" t="s">
        <v>247</v>
      </c>
      <c r="C421" s="131"/>
      <c r="D421" s="150" t="s">
        <v>112</v>
      </c>
      <c r="E421" s="150"/>
      <c r="F421" s="41"/>
      <c r="G421" s="42"/>
      <c r="H421" s="151">
        <f t="shared" si="11"/>
        <v>0</v>
      </c>
      <c r="I421" s="151"/>
      <c r="J421" s="151"/>
      <c r="K421" s="21"/>
      <c r="L421" s="5"/>
      <c r="M421" s="5"/>
    </row>
    <row r="422" spans="1:13" ht="18.75" customHeight="1" hidden="1">
      <c r="A422" s="145"/>
      <c r="B422" s="131" t="s">
        <v>248</v>
      </c>
      <c r="C422" s="131"/>
      <c r="D422" s="150" t="s">
        <v>111</v>
      </c>
      <c r="E422" s="150"/>
      <c r="F422" s="41"/>
      <c r="G422" s="42"/>
      <c r="H422" s="151">
        <f t="shared" si="11"/>
        <v>0</v>
      </c>
      <c r="I422" s="151"/>
      <c r="J422" s="151"/>
      <c r="K422" s="21"/>
      <c r="L422" s="5"/>
      <c r="M422" s="5"/>
    </row>
    <row r="423" spans="1:13" ht="18.75" customHeight="1" hidden="1">
      <c r="A423" s="145"/>
      <c r="B423" s="131" t="s">
        <v>249</v>
      </c>
      <c r="C423" s="131"/>
      <c r="D423" s="150" t="s">
        <v>111</v>
      </c>
      <c r="E423" s="150"/>
      <c r="F423" s="41"/>
      <c r="G423" s="42"/>
      <c r="H423" s="151">
        <f t="shared" si="11"/>
        <v>0</v>
      </c>
      <c r="I423" s="151"/>
      <c r="J423" s="151"/>
      <c r="K423" s="21"/>
      <c r="L423" s="5"/>
      <c r="M423" s="5"/>
    </row>
    <row r="424" spans="1:13" ht="21" customHeight="1">
      <c r="A424" s="145"/>
      <c r="B424" s="205" t="s">
        <v>313</v>
      </c>
      <c r="C424" s="205"/>
      <c r="D424" s="205"/>
      <c r="E424" s="205"/>
      <c r="F424" s="205"/>
      <c r="G424" s="205"/>
      <c r="H424" s="163">
        <f>SUM(H371:J423)</f>
        <v>1558882.5</v>
      </c>
      <c r="I424" s="163"/>
      <c r="J424" s="163"/>
      <c r="K424" s="15">
        <f>H424</f>
        <v>1558882.5</v>
      </c>
      <c r="L424" s="5"/>
      <c r="M424" s="20"/>
    </row>
    <row r="425" spans="1:13" ht="18.75" customHeight="1">
      <c r="A425" s="145"/>
      <c r="B425" s="206" t="s">
        <v>513</v>
      </c>
      <c r="C425" s="206"/>
      <c r="D425" s="206"/>
      <c r="E425" s="206"/>
      <c r="F425" s="206"/>
      <c r="G425" s="206"/>
      <c r="H425" s="206"/>
      <c r="I425" s="151">
        <v>264205</v>
      </c>
      <c r="J425" s="151"/>
      <c r="K425" s="21">
        <f aca="true" t="shared" si="12" ref="K425:K431">I425</f>
        <v>264205</v>
      </c>
      <c r="L425" s="5"/>
      <c r="M425" s="19"/>
    </row>
    <row r="426" spans="1:13" ht="18.75">
      <c r="A426" s="145"/>
      <c r="B426" s="206" t="s">
        <v>515</v>
      </c>
      <c r="C426" s="206"/>
      <c r="D426" s="206"/>
      <c r="E426" s="206"/>
      <c r="F426" s="206"/>
      <c r="G426" s="206"/>
      <c r="H426" s="206"/>
      <c r="I426" s="207">
        <v>214600</v>
      </c>
      <c r="J426" s="207"/>
      <c r="K426" s="21">
        <f t="shared" si="12"/>
        <v>214600</v>
      </c>
      <c r="L426" s="5"/>
      <c r="M426" s="20"/>
    </row>
    <row r="427" spans="1:13" ht="18.75">
      <c r="A427" s="145"/>
      <c r="B427" s="208" t="s">
        <v>514</v>
      </c>
      <c r="C427" s="209"/>
      <c r="D427" s="209"/>
      <c r="E427" s="209"/>
      <c r="F427" s="209"/>
      <c r="G427" s="209"/>
      <c r="H427" s="210"/>
      <c r="I427" s="207">
        <v>10200</v>
      </c>
      <c r="J427" s="207"/>
      <c r="K427" s="21">
        <f t="shared" si="12"/>
        <v>10200</v>
      </c>
      <c r="L427" s="5"/>
      <c r="M427" s="20"/>
    </row>
    <row r="428" spans="1:13" ht="18.75">
      <c r="A428" s="145"/>
      <c r="B428" s="131" t="s">
        <v>518</v>
      </c>
      <c r="C428" s="131"/>
      <c r="D428" s="131"/>
      <c r="E428" s="131"/>
      <c r="F428" s="131"/>
      <c r="G428" s="131"/>
      <c r="H428" s="131"/>
      <c r="I428" s="207">
        <v>9730</v>
      </c>
      <c r="J428" s="207"/>
      <c r="K428" s="21">
        <f t="shared" si="12"/>
        <v>9730</v>
      </c>
      <c r="L428" s="5"/>
      <c r="M428" s="5"/>
    </row>
    <row r="429" spans="1:13" ht="18.75">
      <c r="A429" s="145"/>
      <c r="B429" s="206" t="s">
        <v>517</v>
      </c>
      <c r="C429" s="206"/>
      <c r="D429" s="206"/>
      <c r="E429" s="206"/>
      <c r="F429" s="206"/>
      <c r="G429" s="206"/>
      <c r="H429" s="206"/>
      <c r="I429" s="207">
        <v>46848</v>
      </c>
      <c r="J429" s="207"/>
      <c r="K429" s="21">
        <f t="shared" si="12"/>
        <v>46848</v>
      </c>
      <c r="L429" s="5"/>
      <c r="M429" s="20"/>
    </row>
    <row r="430" spans="1:13" ht="18.75">
      <c r="A430" s="145"/>
      <c r="B430" s="206" t="s">
        <v>516</v>
      </c>
      <c r="C430" s="206"/>
      <c r="D430" s="206"/>
      <c r="E430" s="206"/>
      <c r="F430" s="206"/>
      <c r="G430" s="206"/>
      <c r="H430" s="206"/>
      <c r="I430" s="207">
        <v>15200</v>
      </c>
      <c r="J430" s="207"/>
      <c r="K430" s="21">
        <f t="shared" si="12"/>
        <v>15200</v>
      </c>
      <c r="L430" s="5"/>
      <c r="M430" s="5"/>
    </row>
    <row r="431" spans="1:13" ht="18.75">
      <c r="A431" s="145"/>
      <c r="B431" s="131" t="s">
        <v>433</v>
      </c>
      <c r="C431" s="131"/>
      <c r="D431" s="131"/>
      <c r="E431" s="131"/>
      <c r="F431" s="131"/>
      <c r="G431" s="131"/>
      <c r="H431" s="131"/>
      <c r="I431" s="207">
        <v>59530</v>
      </c>
      <c r="J431" s="207"/>
      <c r="K431" s="21">
        <f t="shared" si="12"/>
        <v>59530</v>
      </c>
      <c r="L431" s="5"/>
      <c r="M431" s="20"/>
    </row>
    <row r="432" spans="1:13" ht="18.75" customHeight="1">
      <c r="A432" s="145"/>
      <c r="B432" s="172" t="s">
        <v>317</v>
      </c>
      <c r="C432" s="172"/>
      <c r="D432" s="172"/>
      <c r="E432" s="172"/>
      <c r="F432" s="172"/>
      <c r="G432" s="172"/>
      <c r="H432" s="172"/>
      <c r="I432" s="211"/>
      <c r="J432" s="211"/>
      <c r="K432" s="21"/>
      <c r="L432" s="5"/>
      <c r="M432" s="5"/>
    </row>
    <row r="433" spans="1:13" ht="18.75" customHeight="1">
      <c r="A433" s="145"/>
      <c r="B433" s="164" t="s">
        <v>151</v>
      </c>
      <c r="C433" s="164"/>
      <c r="D433" s="164"/>
      <c r="E433" s="164"/>
      <c r="F433" s="164"/>
      <c r="G433" s="164"/>
      <c r="H433" s="164"/>
      <c r="I433" s="211"/>
      <c r="J433" s="211"/>
      <c r="K433" s="21"/>
      <c r="L433" s="5"/>
      <c r="M433" s="19"/>
    </row>
    <row r="434" spans="1:13" ht="18.75" customHeight="1">
      <c r="A434" s="145"/>
      <c r="B434" s="131" t="s">
        <v>519</v>
      </c>
      <c r="C434" s="131"/>
      <c r="D434" s="131"/>
      <c r="E434" s="131"/>
      <c r="F434" s="131"/>
      <c r="G434" s="131"/>
      <c r="H434" s="131"/>
      <c r="I434" s="60">
        <v>17000</v>
      </c>
      <c r="J434" s="60"/>
      <c r="K434" s="21"/>
      <c r="L434" s="5"/>
      <c r="M434" s="19"/>
    </row>
    <row r="435" spans="1:13" ht="18.75" customHeight="1">
      <c r="A435" s="145"/>
      <c r="B435" s="131" t="s">
        <v>520</v>
      </c>
      <c r="C435" s="131"/>
      <c r="D435" s="131"/>
      <c r="E435" s="131"/>
      <c r="F435" s="131"/>
      <c r="G435" s="131"/>
      <c r="H435" s="131"/>
      <c r="I435" s="60">
        <v>25650</v>
      </c>
      <c r="J435" s="60"/>
      <c r="K435" s="21"/>
      <c r="L435" s="5"/>
      <c r="M435" s="19"/>
    </row>
    <row r="436" spans="1:13" ht="18.75" customHeight="1">
      <c r="A436" s="145"/>
      <c r="B436" s="131" t="s">
        <v>521</v>
      </c>
      <c r="C436" s="131"/>
      <c r="D436" s="131"/>
      <c r="E436" s="131"/>
      <c r="F436" s="131"/>
      <c r="G436" s="131"/>
      <c r="H436" s="131"/>
      <c r="I436" s="60">
        <v>2000</v>
      </c>
      <c r="J436" s="60"/>
      <c r="K436" s="21"/>
      <c r="L436" s="5"/>
      <c r="M436" s="19"/>
    </row>
    <row r="437" spans="1:13" ht="18.75" customHeight="1">
      <c r="A437" s="145"/>
      <c r="B437" s="131" t="s">
        <v>434</v>
      </c>
      <c r="C437" s="131"/>
      <c r="D437" s="131"/>
      <c r="E437" s="131"/>
      <c r="F437" s="131"/>
      <c r="G437" s="131"/>
      <c r="H437" s="131"/>
      <c r="I437" s="60">
        <v>1750</v>
      </c>
      <c r="J437" s="60"/>
      <c r="K437" s="21"/>
      <c r="L437" s="5"/>
      <c r="M437" s="19"/>
    </row>
    <row r="438" spans="1:13" ht="18.75" customHeight="1">
      <c r="A438" s="145"/>
      <c r="B438" s="131" t="s">
        <v>522</v>
      </c>
      <c r="C438" s="131"/>
      <c r="D438" s="131"/>
      <c r="E438" s="131"/>
      <c r="F438" s="131"/>
      <c r="G438" s="131"/>
      <c r="H438" s="131"/>
      <c r="I438" s="60">
        <v>1350</v>
      </c>
      <c r="J438" s="60"/>
      <c r="K438" s="21"/>
      <c r="L438" s="5"/>
      <c r="M438" s="19"/>
    </row>
    <row r="439" spans="1:13" ht="18.75" customHeight="1">
      <c r="A439" s="145"/>
      <c r="B439" s="131" t="s">
        <v>523</v>
      </c>
      <c r="C439" s="131"/>
      <c r="D439" s="131"/>
      <c r="E439" s="131"/>
      <c r="F439" s="131"/>
      <c r="G439" s="131"/>
      <c r="H439" s="131"/>
      <c r="I439" s="60">
        <v>1350</v>
      </c>
      <c r="J439" s="60"/>
      <c r="K439" s="21"/>
      <c r="L439" s="5"/>
      <c r="M439" s="19"/>
    </row>
    <row r="440" spans="1:13" ht="18.75" customHeight="1">
      <c r="A440" s="145"/>
      <c r="B440" s="125" t="s">
        <v>524</v>
      </c>
      <c r="C440" s="126"/>
      <c r="D440" s="126"/>
      <c r="E440" s="126"/>
      <c r="F440" s="126"/>
      <c r="G440" s="126"/>
      <c r="H440" s="127"/>
      <c r="I440" s="60">
        <v>1250</v>
      </c>
      <c r="J440" s="60"/>
      <c r="K440" s="21"/>
      <c r="L440" s="5"/>
      <c r="M440" s="19"/>
    </row>
    <row r="441" spans="1:13" ht="18.75" customHeight="1">
      <c r="A441" s="145"/>
      <c r="B441" s="131" t="s">
        <v>525</v>
      </c>
      <c r="C441" s="131"/>
      <c r="D441" s="131"/>
      <c r="E441" s="131"/>
      <c r="F441" s="131"/>
      <c r="G441" s="131"/>
      <c r="H441" s="131"/>
      <c r="I441" s="60">
        <v>1575</v>
      </c>
      <c r="J441" s="60"/>
      <c r="K441" s="21"/>
      <c r="L441" s="5"/>
      <c r="M441" s="19"/>
    </row>
    <row r="442" spans="1:13" ht="18.75" customHeight="1">
      <c r="A442" s="145"/>
      <c r="B442" s="131" t="s">
        <v>526</v>
      </c>
      <c r="C442" s="131"/>
      <c r="D442" s="131"/>
      <c r="E442" s="131"/>
      <c r="F442" s="131"/>
      <c r="G442" s="131"/>
      <c r="H442" s="131"/>
      <c r="I442" s="60">
        <v>1650</v>
      </c>
      <c r="J442" s="60"/>
      <c r="K442" s="21"/>
      <c r="L442" s="5"/>
      <c r="M442" s="19"/>
    </row>
    <row r="443" spans="1:13" ht="18.75" customHeight="1">
      <c r="A443" s="145"/>
      <c r="B443" s="131" t="s">
        <v>527</v>
      </c>
      <c r="C443" s="131"/>
      <c r="D443" s="131"/>
      <c r="E443" s="131"/>
      <c r="F443" s="131"/>
      <c r="G443" s="131"/>
      <c r="H443" s="131"/>
      <c r="I443" s="60">
        <v>625</v>
      </c>
      <c r="J443" s="60"/>
      <c r="K443" s="21"/>
      <c r="L443" s="5"/>
      <c r="M443" s="19"/>
    </row>
    <row r="444" spans="1:13" ht="18.75" customHeight="1">
      <c r="A444" s="145"/>
      <c r="B444" s="131" t="s">
        <v>528</v>
      </c>
      <c r="C444" s="131"/>
      <c r="D444" s="131"/>
      <c r="E444" s="131"/>
      <c r="F444" s="131"/>
      <c r="G444" s="131"/>
      <c r="H444" s="131"/>
      <c r="I444" s="60">
        <v>1200</v>
      </c>
      <c r="J444" s="60"/>
      <c r="K444" s="21"/>
      <c r="L444" s="5"/>
      <c r="M444" s="19"/>
    </row>
    <row r="445" spans="1:13" ht="18.75" customHeight="1">
      <c r="A445" s="145"/>
      <c r="B445" s="131" t="s">
        <v>529</v>
      </c>
      <c r="C445" s="131"/>
      <c r="D445" s="131"/>
      <c r="E445" s="131"/>
      <c r="F445" s="131"/>
      <c r="G445" s="131"/>
      <c r="H445" s="131"/>
      <c r="I445" s="60">
        <v>1200</v>
      </c>
      <c r="J445" s="60"/>
      <c r="K445" s="21"/>
      <c r="L445" s="5"/>
      <c r="M445" s="19"/>
    </row>
    <row r="446" spans="1:13" ht="0.75" customHeight="1">
      <c r="A446" s="145"/>
      <c r="B446" s="131"/>
      <c r="C446" s="131"/>
      <c r="D446" s="131"/>
      <c r="E446" s="131"/>
      <c r="F446" s="131"/>
      <c r="G446" s="131"/>
      <c r="H446" s="131"/>
      <c r="I446" s="60"/>
      <c r="J446" s="60"/>
      <c r="K446" s="21"/>
      <c r="L446" s="5"/>
      <c r="M446" s="19"/>
    </row>
    <row r="447" spans="1:13" ht="18.75" customHeight="1">
      <c r="A447" s="145"/>
      <c r="B447" s="131" t="s">
        <v>70</v>
      </c>
      <c r="C447" s="131"/>
      <c r="D447" s="131"/>
      <c r="E447" s="131"/>
      <c r="F447" s="131"/>
      <c r="G447" s="131"/>
      <c r="H447" s="131"/>
      <c r="I447" s="60">
        <v>1500</v>
      </c>
      <c r="J447" s="60"/>
      <c r="K447" s="21"/>
      <c r="L447" s="5"/>
      <c r="M447" s="19"/>
    </row>
    <row r="448" spans="1:13" ht="18.75" customHeight="1">
      <c r="A448" s="145"/>
      <c r="B448" s="131" t="s">
        <v>71</v>
      </c>
      <c r="C448" s="131"/>
      <c r="D448" s="131"/>
      <c r="E448" s="131"/>
      <c r="F448" s="131"/>
      <c r="G448" s="131"/>
      <c r="H448" s="131"/>
      <c r="I448" s="60">
        <v>9750</v>
      </c>
      <c r="J448" s="60"/>
      <c r="K448" s="21"/>
      <c r="L448" s="5"/>
      <c r="M448" s="19"/>
    </row>
    <row r="449" spans="1:13" ht="18.75" customHeight="1">
      <c r="A449" s="145"/>
      <c r="B449" s="131" t="s">
        <v>530</v>
      </c>
      <c r="C449" s="131"/>
      <c r="D449" s="131"/>
      <c r="E449" s="131"/>
      <c r="F449" s="131"/>
      <c r="G449" s="131"/>
      <c r="H449" s="131"/>
      <c r="I449" s="60">
        <v>960</v>
      </c>
      <c r="J449" s="60"/>
      <c r="K449" s="21"/>
      <c r="L449" s="5"/>
      <c r="M449" s="19"/>
    </row>
    <row r="450" spans="1:13" ht="18.75" customHeight="1">
      <c r="A450" s="145"/>
      <c r="B450" s="131" t="s">
        <v>531</v>
      </c>
      <c r="C450" s="131"/>
      <c r="D450" s="131"/>
      <c r="E450" s="131"/>
      <c r="F450" s="131"/>
      <c r="G450" s="131"/>
      <c r="H450" s="131"/>
      <c r="I450" s="60">
        <v>3800</v>
      </c>
      <c r="J450" s="60"/>
      <c r="K450" s="21"/>
      <c r="L450" s="5"/>
      <c r="M450" s="19"/>
    </row>
    <row r="451" spans="1:13" ht="18.75" customHeight="1">
      <c r="A451" s="145"/>
      <c r="B451" s="131" t="s">
        <v>532</v>
      </c>
      <c r="C451" s="131"/>
      <c r="D451" s="131"/>
      <c r="E451" s="131"/>
      <c r="F451" s="131"/>
      <c r="G451" s="131"/>
      <c r="H451" s="131"/>
      <c r="I451" s="60">
        <v>3500</v>
      </c>
      <c r="J451" s="60"/>
      <c r="K451" s="21"/>
      <c r="L451" s="5"/>
      <c r="M451" s="19"/>
    </row>
    <row r="452" spans="1:13" ht="18.75" customHeight="1">
      <c r="A452" s="145"/>
      <c r="B452" s="131" t="s">
        <v>533</v>
      </c>
      <c r="C452" s="131"/>
      <c r="D452" s="131"/>
      <c r="E452" s="131"/>
      <c r="F452" s="131"/>
      <c r="G452" s="131"/>
      <c r="H452" s="131"/>
      <c r="I452" s="60">
        <v>9000</v>
      </c>
      <c r="J452" s="60"/>
      <c r="K452" s="21"/>
      <c r="L452" s="5"/>
      <c r="M452" s="19"/>
    </row>
    <row r="453" spans="1:13" ht="18.75" customHeight="1">
      <c r="A453" s="145"/>
      <c r="B453" s="125" t="s">
        <v>534</v>
      </c>
      <c r="C453" s="126"/>
      <c r="D453" s="126"/>
      <c r="E453" s="126"/>
      <c r="F453" s="126"/>
      <c r="G453" s="126"/>
      <c r="H453" s="127"/>
      <c r="I453" s="60">
        <v>26000</v>
      </c>
      <c r="J453" s="60"/>
      <c r="K453" s="21"/>
      <c r="L453" s="5"/>
      <c r="M453" s="19"/>
    </row>
    <row r="454" spans="1:13" ht="18.75" customHeight="1">
      <c r="A454" s="145"/>
      <c r="B454" s="125" t="s">
        <v>293</v>
      </c>
      <c r="C454" s="126"/>
      <c r="D454" s="126"/>
      <c r="E454" s="126"/>
      <c r="F454" s="126"/>
      <c r="G454" s="126"/>
      <c r="H454" s="127"/>
      <c r="I454" s="60">
        <v>30000</v>
      </c>
      <c r="J454" s="60"/>
      <c r="K454" s="21"/>
      <c r="L454" s="5"/>
      <c r="M454" s="19"/>
    </row>
    <row r="455" spans="1:13" ht="20.25" customHeight="1">
      <c r="A455" s="145"/>
      <c r="B455" s="172" t="s">
        <v>110</v>
      </c>
      <c r="C455" s="172"/>
      <c r="D455" s="172"/>
      <c r="E455" s="172"/>
      <c r="F455" s="172"/>
      <c r="G455" s="172"/>
      <c r="H455" s="172"/>
      <c r="I455" s="212">
        <f>SUM(I434:I454)</f>
        <v>141110</v>
      </c>
      <c r="J455" s="212"/>
      <c r="K455" s="16">
        <f>I455</f>
        <v>141110</v>
      </c>
      <c r="L455" s="22"/>
      <c r="M455" s="5"/>
    </row>
    <row r="456" spans="1:13" ht="20.25" customHeight="1">
      <c r="A456" s="145"/>
      <c r="B456" s="213" t="s">
        <v>292</v>
      </c>
      <c r="C456" s="214"/>
      <c r="D456" s="214"/>
      <c r="E456" s="214"/>
      <c r="F456" s="214"/>
      <c r="G456" s="214"/>
      <c r="H456" s="215"/>
      <c r="I456" s="61"/>
      <c r="J456" s="61"/>
      <c r="K456" s="16"/>
      <c r="L456" s="22"/>
      <c r="M456" s="5"/>
    </row>
    <row r="457" spans="1:13" ht="20.25" customHeight="1">
      <c r="A457" s="145"/>
      <c r="B457" s="125" t="s">
        <v>536</v>
      </c>
      <c r="C457" s="126"/>
      <c r="D457" s="126"/>
      <c r="E457" s="126"/>
      <c r="F457" s="126"/>
      <c r="G457" s="126"/>
      <c r="H457" s="127"/>
      <c r="I457" s="61">
        <v>76500</v>
      </c>
      <c r="J457" s="61"/>
      <c r="K457" s="16" t="s">
        <v>300</v>
      </c>
      <c r="L457" s="22"/>
      <c r="M457" s="5"/>
    </row>
    <row r="458" spans="1:13" ht="20.25" customHeight="1">
      <c r="A458" s="145"/>
      <c r="B458" s="125" t="s">
        <v>602</v>
      </c>
      <c r="C458" s="126"/>
      <c r="D458" s="126"/>
      <c r="E458" s="126"/>
      <c r="F458" s="126"/>
      <c r="G458" s="126"/>
      <c r="H458" s="127"/>
      <c r="I458" s="61">
        <v>11220</v>
      </c>
      <c r="J458" s="61"/>
      <c r="K458" s="16" t="s">
        <v>300</v>
      </c>
      <c r="L458" s="22"/>
      <c r="M458" s="5"/>
    </row>
    <row r="459" spans="1:13" ht="20.25" customHeight="1">
      <c r="A459" s="145"/>
      <c r="B459" s="125" t="s">
        <v>601</v>
      </c>
      <c r="C459" s="126"/>
      <c r="D459" s="126"/>
      <c r="E459" s="126"/>
      <c r="F459" s="126"/>
      <c r="G459" s="126"/>
      <c r="H459" s="127"/>
      <c r="I459" s="61">
        <v>900</v>
      </c>
      <c r="J459" s="61"/>
      <c r="K459" s="16" t="s">
        <v>300</v>
      </c>
      <c r="L459" s="22"/>
      <c r="M459" s="5"/>
    </row>
    <row r="460" spans="1:13" ht="20.25" customHeight="1">
      <c r="A460" s="145"/>
      <c r="B460" s="125" t="s">
        <v>603</v>
      </c>
      <c r="C460" s="126"/>
      <c r="D460" s="126"/>
      <c r="E460" s="126"/>
      <c r="F460" s="126"/>
      <c r="G460" s="126"/>
      <c r="H460" s="127"/>
      <c r="I460" s="61">
        <v>45000</v>
      </c>
      <c r="J460" s="61"/>
      <c r="K460" s="16" t="s">
        <v>300</v>
      </c>
      <c r="L460" s="22"/>
      <c r="M460" s="5"/>
    </row>
    <row r="461" spans="1:13" ht="20.25" customHeight="1">
      <c r="A461" s="145"/>
      <c r="B461" s="125" t="s">
        <v>604</v>
      </c>
      <c r="C461" s="126"/>
      <c r="D461" s="126"/>
      <c r="E461" s="126"/>
      <c r="F461" s="126"/>
      <c r="G461" s="126"/>
      <c r="H461" s="127"/>
      <c r="I461" s="61">
        <v>4375</v>
      </c>
      <c r="J461" s="61"/>
      <c r="K461" s="16" t="s">
        <v>300</v>
      </c>
      <c r="L461" s="22"/>
      <c r="M461" s="5"/>
    </row>
    <row r="462" spans="1:13" ht="18" customHeight="1">
      <c r="A462" s="145"/>
      <c r="B462" s="216" t="s">
        <v>605</v>
      </c>
      <c r="C462" s="217"/>
      <c r="D462" s="217"/>
      <c r="E462" s="217"/>
      <c r="F462" s="217"/>
      <c r="G462" s="217"/>
      <c r="H462" s="218"/>
      <c r="I462" s="61">
        <v>14550</v>
      </c>
      <c r="J462" s="61"/>
      <c r="K462" s="16" t="s">
        <v>300</v>
      </c>
      <c r="L462" s="22"/>
      <c r="M462" s="5"/>
    </row>
    <row r="463" spans="1:13" ht="20.25" customHeight="1">
      <c r="A463" s="146"/>
      <c r="B463" s="172" t="s">
        <v>110</v>
      </c>
      <c r="C463" s="172"/>
      <c r="D463" s="172"/>
      <c r="E463" s="172"/>
      <c r="F463" s="172"/>
      <c r="G463" s="172"/>
      <c r="H463" s="172"/>
      <c r="I463" s="61">
        <f>I457+I458+I459+I461+I462</f>
        <v>107545</v>
      </c>
      <c r="J463" s="61"/>
      <c r="K463" s="16">
        <f>I463</f>
        <v>107545</v>
      </c>
      <c r="L463" s="22"/>
      <c r="M463" s="5"/>
    </row>
    <row r="464" spans="1:15" ht="18.75">
      <c r="A464" s="62">
        <v>2220</v>
      </c>
      <c r="B464" s="172" t="s">
        <v>294</v>
      </c>
      <c r="C464" s="172"/>
      <c r="D464" s="172"/>
      <c r="E464" s="172"/>
      <c r="F464" s="172"/>
      <c r="G464" s="172"/>
      <c r="H464" s="172"/>
      <c r="I464" s="172"/>
      <c r="J464" s="172"/>
      <c r="K464" s="34">
        <f>I469</f>
        <v>168200</v>
      </c>
      <c r="L464" s="5"/>
      <c r="M464" s="5"/>
      <c r="O464" s="2"/>
    </row>
    <row r="465" spans="1:13" ht="18.75">
      <c r="A465" s="219"/>
      <c r="B465" s="150" t="s">
        <v>541</v>
      </c>
      <c r="C465" s="164"/>
      <c r="D465" s="164"/>
      <c r="E465" s="164"/>
      <c r="F465" s="164"/>
      <c r="G465" s="164"/>
      <c r="H465" s="164"/>
      <c r="I465" s="195"/>
      <c r="J465" s="195"/>
      <c r="K465" s="21"/>
      <c r="L465" s="5"/>
      <c r="M465" s="5"/>
    </row>
    <row r="466" spans="1:13" ht="18.75">
      <c r="A466" s="220"/>
      <c r="B466" s="131" t="s">
        <v>188</v>
      </c>
      <c r="C466" s="131"/>
      <c r="D466" s="131"/>
      <c r="E466" s="131"/>
      <c r="F466" s="131"/>
      <c r="G466" s="131"/>
      <c r="H466" s="131"/>
      <c r="I466" s="195"/>
      <c r="J466" s="195"/>
      <c r="K466" s="21"/>
      <c r="L466" s="5"/>
      <c r="M466" s="5"/>
    </row>
    <row r="467" spans="1:13" ht="18.75">
      <c r="A467" s="220"/>
      <c r="B467" s="131" t="s">
        <v>540</v>
      </c>
      <c r="C467" s="131"/>
      <c r="D467" s="131"/>
      <c r="E467" s="131"/>
      <c r="F467" s="131"/>
      <c r="G467" s="131"/>
      <c r="H467" s="131"/>
      <c r="I467" s="195"/>
      <c r="J467" s="195"/>
      <c r="K467" s="21"/>
      <c r="L467" s="5"/>
      <c r="M467" s="5"/>
    </row>
    <row r="468" spans="1:13" ht="18.75">
      <c r="A468" s="220"/>
      <c r="B468" s="131" t="s">
        <v>542</v>
      </c>
      <c r="C468" s="131"/>
      <c r="D468" s="131"/>
      <c r="E468" s="131"/>
      <c r="F468" s="131"/>
      <c r="G468" s="131"/>
      <c r="H468" s="131"/>
      <c r="I468" s="195"/>
      <c r="J468" s="195"/>
      <c r="K468" s="21"/>
      <c r="L468" s="5"/>
      <c r="M468" s="5"/>
    </row>
    <row r="469" spans="1:13" ht="18.75">
      <c r="A469" s="221"/>
      <c r="B469" s="194" t="s">
        <v>152</v>
      </c>
      <c r="C469" s="194"/>
      <c r="D469" s="194"/>
      <c r="E469" s="194"/>
      <c r="F469" s="194"/>
      <c r="G469" s="194"/>
      <c r="H469" s="194"/>
      <c r="I469" s="195">
        <v>168200</v>
      </c>
      <c r="J469" s="195"/>
      <c r="K469" s="16"/>
      <c r="L469" s="5"/>
      <c r="M469" s="17"/>
    </row>
    <row r="470" spans="1:15" ht="19.5" customHeight="1">
      <c r="A470" s="222">
        <v>2240</v>
      </c>
      <c r="B470" s="171" t="s">
        <v>1</v>
      </c>
      <c r="C470" s="171"/>
      <c r="D470" s="171"/>
      <c r="E470" s="171"/>
      <c r="F470" s="171"/>
      <c r="G470" s="171"/>
      <c r="H470" s="171"/>
      <c r="I470" s="223">
        <f>I471+I487+I491+I492+I493+I496+I509+I510+I513+I514+I515+I516+I517+I518+I519+I536+I537+I538+I539+I558+I559+I560+I565+I566+I567</f>
        <v>30077281</v>
      </c>
      <c r="J470" s="224"/>
      <c r="K470" s="34">
        <f>I470</f>
        <v>30077281</v>
      </c>
      <c r="L470" s="5"/>
      <c r="M470" s="5"/>
      <c r="O470" s="2"/>
    </row>
    <row r="471" spans="1:13" ht="18.75" customHeight="1">
      <c r="A471" s="222"/>
      <c r="B471" s="172" t="s">
        <v>104</v>
      </c>
      <c r="C471" s="172"/>
      <c r="D471" s="172"/>
      <c r="E471" s="172"/>
      <c r="F471" s="172"/>
      <c r="G471" s="172"/>
      <c r="H471" s="172"/>
      <c r="I471" s="225">
        <f>I475+I479+I481+I482+I483+I484+I485+I486</f>
        <v>1612700</v>
      </c>
      <c r="J471" s="225"/>
      <c r="K471" s="21">
        <f>I471</f>
        <v>1612700</v>
      </c>
      <c r="L471" s="5"/>
      <c r="M471" s="25"/>
    </row>
    <row r="472" spans="1:13" ht="18.75">
      <c r="A472" s="222"/>
      <c r="B472" s="131" t="s">
        <v>184</v>
      </c>
      <c r="C472" s="131"/>
      <c r="D472" s="131"/>
      <c r="E472" s="131"/>
      <c r="F472" s="131"/>
      <c r="G472" s="131"/>
      <c r="H472" s="131"/>
      <c r="I472" s="183"/>
      <c r="J472" s="183"/>
      <c r="K472" s="21"/>
      <c r="L472" s="5"/>
      <c r="M472" s="5"/>
    </row>
    <row r="473" spans="1:13" ht="18.75" hidden="1">
      <c r="A473" s="222"/>
      <c r="B473" s="131"/>
      <c r="C473" s="131"/>
      <c r="D473" s="131"/>
      <c r="E473" s="131"/>
      <c r="F473" s="131"/>
      <c r="G473" s="131"/>
      <c r="H473" s="131"/>
      <c r="I473" s="226">
        <v>0</v>
      </c>
      <c r="J473" s="226"/>
      <c r="K473" s="21" t="s">
        <v>300</v>
      </c>
      <c r="L473" s="5"/>
      <c r="M473" s="5"/>
    </row>
    <row r="474" spans="1:13" ht="18.75" hidden="1">
      <c r="A474" s="222"/>
      <c r="B474" s="131"/>
      <c r="C474" s="131"/>
      <c r="D474" s="131"/>
      <c r="E474" s="131"/>
      <c r="F474" s="131"/>
      <c r="G474" s="131"/>
      <c r="H474" s="131"/>
      <c r="I474" s="226">
        <v>0</v>
      </c>
      <c r="J474" s="226"/>
      <c r="K474" s="21" t="s">
        <v>300</v>
      </c>
      <c r="L474" s="5"/>
      <c r="M474" s="5"/>
    </row>
    <row r="475" spans="1:13" ht="18.75">
      <c r="A475" s="222"/>
      <c r="B475" s="131" t="s">
        <v>547</v>
      </c>
      <c r="C475" s="131"/>
      <c r="D475" s="131"/>
      <c r="E475" s="131"/>
      <c r="F475" s="131"/>
      <c r="G475" s="131"/>
      <c r="H475" s="131"/>
      <c r="I475" s="227">
        <v>45600</v>
      </c>
      <c r="J475" s="227"/>
      <c r="K475" s="21" t="s">
        <v>300</v>
      </c>
      <c r="L475" s="5"/>
      <c r="M475" s="5"/>
    </row>
    <row r="476" spans="1:13" ht="18.75">
      <c r="A476" s="222"/>
      <c r="B476" s="131" t="s">
        <v>185</v>
      </c>
      <c r="C476" s="131"/>
      <c r="D476" s="131"/>
      <c r="E476" s="131"/>
      <c r="F476" s="131"/>
      <c r="G476" s="131"/>
      <c r="H476" s="131"/>
      <c r="I476" s="183"/>
      <c r="J476" s="183"/>
      <c r="K476" s="21"/>
      <c r="L476" s="5"/>
      <c r="M476" s="5"/>
    </row>
    <row r="477" spans="1:13" ht="18.75" hidden="1">
      <c r="A477" s="222"/>
      <c r="B477" s="131"/>
      <c r="C477" s="131"/>
      <c r="D477" s="131"/>
      <c r="E477" s="131"/>
      <c r="F477" s="131"/>
      <c r="G477" s="131"/>
      <c r="H477" s="131"/>
      <c r="I477" s="226"/>
      <c r="J477" s="226"/>
      <c r="K477" s="21" t="s">
        <v>300</v>
      </c>
      <c r="L477" s="5"/>
      <c r="M477" s="5"/>
    </row>
    <row r="478" spans="1:13" ht="18.75">
      <c r="A478" s="222"/>
      <c r="B478" s="131" t="s">
        <v>549</v>
      </c>
      <c r="C478" s="131"/>
      <c r="D478" s="131"/>
      <c r="E478" s="131"/>
      <c r="F478" s="131"/>
      <c r="G478" s="131"/>
      <c r="H478" s="131"/>
      <c r="I478" s="183"/>
      <c r="J478" s="183"/>
      <c r="K478" s="21"/>
      <c r="L478" s="5"/>
      <c r="M478" s="5"/>
    </row>
    <row r="479" spans="1:13" ht="18.75">
      <c r="A479" s="222"/>
      <c r="B479" s="131" t="s">
        <v>186</v>
      </c>
      <c r="C479" s="131"/>
      <c r="D479" s="131"/>
      <c r="E479" s="131"/>
      <c r="F479" s="131"/>
      <c r="G479" s="131"/>
      <c r="H479" s="131"/>
      <c r="I479" s="183">
        <v>7500</v>
      </c>
      <c r="J479" s="183"/>
      <c r="K479" s="21"/>
      <c r="L479" s="27"/>
      <c r="M479" s="5"/>
    </row>
    <row r="480" spans="1:13" ht="18.75">
      <c r="A480" s="222"/>
      <c r="B480" s="228" t="s">
        <v>187</v>
      </c>
      <c r="C480" s="228"/>
      <c r="D480" s="228"/>
      <c r="E480" s="228"/>
      <c r="F480" s="228"/>
      <c r="G480" s="228"/>
      <c r="H480" s="228"/>
      <c r="I480" s="183"/>
      <c r="J480" s="183"/>
      <c r="K480" s="21"/>
      <c r="L480" s="5"/>
      <c r="M480" s="5"/>
    </row>
    <row r="481" spans="1:13" ht="18.75">
      <c r="A481" s="222"/>
      <c r="B481" s="228" t="s">
        <v>45</v>
      </c>
      <c r="C481" s="228"/>
      <c r="D481" s="228"/>
      <c r="E481" s="228"/>
      <c r="F481" s="228"/>
      <c r="G481" s="228"/>
      <c r="H481" s="228"/>
      <c r="I481" s="227">
        <v>14400</v>
      </c>
      <c r="J481" s="227"/>
      <c r="K481" s="21" t="s">
        <v>300</v>
      </c>
      <c r="L481" s="5"/>
      <c r="M481" s="5"/>
    </row>
    <row r="482" spans="1:13" ht="18.75">
      <c r="A482" s="222"/>
      <c r="B482" s="228" t="s">
        <v>550</v>
      </c>
      <c r="C482" s="228"/>
      <c r="D482" s="228"/>
      <c r="E482" s="228"/>
      <c r="F482" s="228"/>
      <c r="G482" s="228"/>
      <c r="H482" s="228"/>
      <c r="I482" s="183">
        <v>2850</v>
      </c>
      <c r="J482" s="183"/>
      <c r="K482" s="21" t="s">
        <v>300</v>
      </c>
      <c r="L482" s="5"/>
      <c r="M482" s="5"/>
    </row>
    <row r="483" spans="1:13" ht="31.5" customHeight="1">
      <c r="A483" s="222"/>
      <c r="B483" s="228" t="s">
        <v>551</v>
      </c>
      <c r="C483" s="228"/>
      <c r="D483" s="228"/>
      <c r="E483" s="228"/>
      <c r="F483" s="228"/>
      <c r="G483" s="228"/>
      <c r="H483" s="228"/>
      <c r="I483" s="183">
        <v>57000</v>
      </c>
      <c r="J483" s="183"/>
      <c r="K483" s="21" t="s">
        <v>300</v>
      </c>
      <c r="L483" s="5"/>
      <c r="M483" s="5"/>
    </row>
    <row r="484" spans="1:13" ht="18" customHeight="1">
      <c r="A484" s="222"/>
      <c r="B484" s="228" t="s">
        <v>312</v>
      </c>
      <c r="C484" s="228"/>
      <c r="D484" s="228"/>
      <c r="E484" s="228"/>
      <c r="F484" s="228"/>
      <c r="G484" s="228"/>
      <c r="H484" s="228"/>
      <c r="I484" s="227">
        <v>1408350</v>
      </c>
      <c r="J484" s="227"/>
      <c r="K484" s="21" t="s">
        <v>300</v>
      </c>
      <c r="L484" s="5"/>
      <c r="M484" s="5"/>
    </row>
    <row r="485" spans="1:13" ht="18.75">
      <c r="A485" s="222"/>
      <c r="B485" s="229" t="s">
        <v>46</v>
      </c>
      <c r="C485" s="230"/>
      <c r="D485" s="230"/>
      <c r="E485" s="230"/>
      <c r="F485" s="230"/>
      <c r="G485" s="230"/>
      <c r="H485" s="231"/>
      <c r="I485" s="96">
        <v>20000</v>
      </c>
      <c r="J485" s="102"/>
      <c r="K485" s="21" t="s">
        <v>300</v>
      </c>
      <c r="L485" s="5"/>
      <c r="M485" s="5"/>
    </row>
    <row r="486" spans="1:13" ht="18.75">
      <c r="A486" s="222"/>
      <c r="B486" s="228" t="s">
        <v>552</v>
      </c>
      <c r="C486" s="228"/>
      <c r="D486" s="228"/>
      <c r="E486" s="228"/>
      <c r="F486" s="228"/>
      <c r="G486" s="228"/>
      <c r="H486" s="228"/>
      <c r="I486" s="227">
        <v>57000</v>
      </c>
      <c r="J486" s="227"/>
      <c r="K486" s="21" t="s">
        <v>300</v>
      </c>
      <c r="L486" s="5"/>
      <c r="M486" s="5"/>
    </row>
    <row r="487" spans="1:13" ht="18.75">
      <c r="A487" s="222"/>
      <c r="B487" s="172" t="s">
        <v>159</v>
      </c>
      <c r="C487" s="172"/>
      <c r="D487" s="172"/>
      <c r="E487" s="172"/>
      <c r="F487" s="172"/>
      <c r="G487" s="172"/>
      <c r="H487" s="172"/>
      <c r="I487" s="97">
        <f>I488+I489</f>
        <v>70000</v>
      </c>
      <c r="J487" s="6"/>
      <c r="K487" s="21" t="s">
        <v>300</v>
      </c>
      <c r="L487" s="5"/>
      <c r="M487" s="5"/>
    </row>
    <row r="488" spans="1:13" ht="18.75">
      <c r="A488" s="222"/>
      <c r="B488" s="232" t="s">
        <v>319</v>
      </c>
      <c r="C488" s="233"/>
      <c r="D488" s="233"/>
      <c r="E488" s="233"/>
      <c r="F488" s="233"/>
      <c r="G488" s="233"/>
      <c r="H488" s="234"/>
      <c r="I488" s="185">
        <v>25000</v>
      </c>
      <c r="J488" s="185"/>
      <c r="K488" s="21" t="s">
        <v>300</v>
      </c>
      <c r="L488" s="5"/>
      <c r="M488" s="18"/>
    </row>
    <row r="489" spans="1:13" ht="18.75">
      <c r="A489" s="222"/>
      <c r="B489" s="235" t="s">
        <v>320</v>
      </c>
      <c r="C489" s="236"/>
      <c r="D489" s="236"/>
      <c r="E489" s="236"/>
      <c r="F489" s="236"/>
      <c r="G489" s="236"/>
      <c r="H489" s="237"/>
      <c r="I489" s="7">
        <v>45000</v>
      </c>
      <c r="J489" s="7"/>
      <c r="K489" s="21" t="s">
        <v>300</v>
      </c>
      <c r="L489" s="5"/>
      <c r="M489" s="18"/>
    </row>
    <row r="490" spans="1:13" ht="18.75">
      <c r="A490" s="222"/>
      <c r="B490" s="238" t="s">
        <v>160</v>
      </c>
      <c r="C490" s="238"/>
      <c r="D490" s="238"/>
      <c r="E490" s="238"/>
      <c r="F490" s="238"/>
      <c r="G490" s="238"/>
      <c r="H490" s="238"/>
      <c r="I490" s="7"/>
      <c r="J490" s="7"/>
      <c r="K490" s="21" t="s">
        <v>300</v>
      </c>
      <c r="L490" s="5"/>
      <c r="M490" s="5"/>
    </row>
    <row r="491" spans="1:13" ht="18.75" customHeight="1">
      <c r="A491" s="222"/>
      <c r="B491" s="239" t="s">
        <v>103</v>
      </c>
      <c r="C491" s="240"/>
      <c r="D491" s="240"/>
      <c r="E491" s="240"/>
      <c r="F491" s="240"/>
      <c r="G491" s="240"/>
      <c r="H491" s="241"/>
      <c r="I491" s="242">
        <v>40000</v>
      </c>
      <c r="J491" s="242"/>
      <c r="K491" s="21" t="s">
        <v>300</v>
      </c>
      <c r="L491" s="27"/>
      <c r="M491" s="5"/>
    </row>
    <row r="492" spans="1:13" ht="18.75">
      <c r="A492" s="222"/>
      <c r="B492" s="238" t="s">
        <v>321</v>
      </c>
      <c r="C492" s="238"/>
      <c r="D492" s="238"/>
      <c r="E492" s="238"/>
      <c r="F492" s="238"/>
      <c r="G492" s="238"/>
      <c r="H492" s="238"/>
      <c r="I492" s="242">
        <v>20000</v>
      </c>
      <c r="J492" s="242"/>
      <c r="K492" s="21" t="s">
        <v>300</v>
      </c>
      <c r="L492" s="5"/>
      <c r="M492" s="24"/>
    </row>
    <row r="493" spans="1:13" ht="18.75">
      <c r="A493" s="222"/>
      <c r="B493" s="238" t="s">
        <v>161</v>
      </c>
      <c r="C493" s="238"/>
      <c r="D493" s="238"/>
      <c r="E493" s="238"/>
      <c r="F493" s="238"/>
      <c r="G493" s="238"/>
      <c r="H493" s="238"/>
      <c r="I493" s="225">
        <f>I495</f>
        <v>32000</v>
      </c>
      <c r="J493" s="225"/>
      <c r="K493" s="21" t="s">
        <v>300</v>
      </c>
      <c r="L493" s="5"/>
      <c r="M493" s="5"/>
    </row>
    <row r="494" spans="1:13" ht="18.75">
      <c r="A494" s="222"/>
      <c r="B494" s="238" t="s">
        <v>280</v>
      </c>
      <c r="C494" s="238"/>
      <c r="D494" s="238"/>
      <c r="E494" s="238"/>
      <c r="F494" s="238"/>
      <c r="G494" s="238"/>
      <c r="H494" s="238"/>
      <c r="I494" s="183"/>
      <c r="J494" s="183"/>
      <c r="K494" s="21" t="s">
        <v>300</v>
      </c>
      <c r="L494" s="5"/>
      <c r="M494" s="5"/>
    </row>
    <row r="495" spans="1:13" ht="18.75">
      <c r="A495" s="222"/>
      <c r="B495" s="239" t="s">
        <v>310</v>
      </c>
      <c r="C495" s="240"/>
      <c r="D495" s="240"/>
      <c r="E495" s="240"/>
      <c r="F495" s="240"/>
      <c r="G495" s="240"/>
      <c r="H495" s="241"/>
      <c r="I495" s="243">
        <v>32000</v>
      </c>
      <c r="J495" s="243"/>
      <c r="K495" s="21" t="s">
        <v>300</v>
      </c>
      <c r="L495" s="5"/>
      <c r="M495" s="24"/>
    </row>
    <row r="496" spans="1:13" ht="18.75">
      <c r="A496" s="222"/>
      <c r="B496" s="238" t="s">
        <v>158</v>
      </c>
      <c r="C496" s="238"/>
      <c r="D496" s="238"/>
      <c r="E496" s="238"/>
      <c r="F496" s="238"/>
      <c r="G496" s="238"/>
      <c r="H496" s="238"/>
      <c r="I496" s="97">
        <f>I497+I507+I508</f>
        <v>2509300</v>
      </c>
      <c r="J496" s="6"/>
      <c r="K496" s="21" t="s">
        <v>300</v>
      </c>
      <c r="L496" s="5"/>
      <c r="M496" s="24"/>
    </row>
    <row r="497" spans="1:13" ht="18.75">
      <c r="A497" s="222"/>
      <c r="B497" s="172" t="s">
        <v>311</v>
      </c>
      <c r="C497" s="172"/>
      <c r="D497" s="172"/>
      <c r="E497" s="172"/>
      <c r="F497" s="172"/>
      <c r="G497" s="172"/>
      <c r="H497" s="172"/>
      <c r="I497" s="185">
        <f>I498+I499+I500+I501+I502+I503+I504+I505+I506</f>
        <v>390200</v>
      </c>
      <c r="J497" s="185"/>
      <c r="K497" s="21" t="s">
        <v>300</v>
      </c>
      <c r="L497" s="5"/>
      <c r="M497" s="24"/>
    </row>
    <row r="498" spans="1:13" ht="18.75">
      <c r="A498" s="222"/>
      <c r="B498" s="244" t="s">
        <v>53</v>
      </c>
      <c r="C498" s="245"/>
      <c r="D498" s="245"/>
      <c r="E498" s="245"/>
      <c r="F498" s="245"/>
      <c r="G498" s="245"/>
      <c r="H498" s="246"/>
      <c r="I498" s="6">
        <v>25000</v>
      </c>
      <c r="J498" s="6"/>
      <c r="K498" s="21" t="s">
        <v>300</v>
      </c>
      <c r="L498" s="5"/>
      <c r="M498" s="5"/>
    </row>
    <row r="499" spans="1:13" ht="18.75">
      <c r="A499" s="222"/>
      <c r="B499" s="247" t="s">
        <v>54</v>
      </c>
      <c r="C499" s="247"/>
      <c r="D499" s="247"/>
      <c r="E499" s="247"/>
      <c r="F499" s="247"/>
      <c r="G499" s="247"/>
      <c r="H499" s="247"/>
      <c r="I499" s="183">
        <v>21000</v>
      </c>
      <c r="J499" s="183"/>
      <c r="K499" s="21" t="s">
        <v>300</v>
      </c>
      <c r="L499" s="5"/>
      <c r="M499" s="5"/>
    </row>
    <row r="500" spans="1:13" ht="18.75">
      <c r="A500" s="222"/>
      <c r="B500" s="247" t="s">
        <v>57</v>
      </c>
      <c r="C500" s="247"/>
      <c r="D500" s="247"/>
      <c r="E500" s="247"/>
      <c r="F500" s="247"/>
      <c r="G500" s="247"/>
      <c r="H500" s="247"/>
      <c r="I500" s="183">
        <v>103700</v>
      </c>
      <c r="J500" s="183"/>
      <c r="K500" s="21" t="s">
        <v>300</v>
      </c>
      <c r="L500" s="5"/>
      <c r="M500" s="5"/>
    </row>
    <row r="501" spans="1:13" ht="18.75" hidden="1">
      <c r="A501" s="222"/>
      <c r="B501" s="244"/>
      <c r="C501" s="245"/>
      <c r="D501" s="245"/>
      <c r="E501" s="245"/>
      <c r="F501" s="245"/>
      <c r="G501" s="245"/>
      <c r="H501" s="246"/>
      <c r="I501" s="6"/>
      <c r="J501" s="6"/>
      <c r="K501" s="21" t="s">
        <v>300</v>
      </c>
      <c r="L501" s="5"/>
      <c r="M501" s="5"/>
    </row>
    <row r="502" spans="1:13" ht="18.75">
      <c r="A502" s="222"/>
      <c r="B502" s="247" t="s">
        <v>58</v>
      </c>
      <c r="C502" s="247"/>
      <c r="D502" s="247"/>
      <c r="E502" s="247"/>
      <c r="F502" s="247"/>
      <c r="G502" s="247"/>
      <c r="H502" s="247"/>
      <c r="I502" s="183">
        <v>13500</v>
      </c>
      <c r="J502" s="183"/>
      <c r="K502" s="21" t="s">
        <v>300</v>
      </c>
      <c r="L502" s="5"/>
      <c r="M502" s="5"/>
    </row>
    <row r="503" spans="1:13" ht="18" customHeight="1">
      <c r="A503" s="222"/>
      <c r="B503" s="244" t="s">
        <v>554</v>
      </c>
      <c r="C503" s="245"/>
      <c r="D503" s="245"/>
      <c r="E503" s="245"/>
      <c r="F503" s="245"/>
      <c r="G503" s="245"/>
      <c r="H503" s="246"/>
      <c r="I503" s="6">
        <v>180000</v>
      </c>
      <c r="J503" s="6"/>
      <c r="K503" s="21" t="s">
        <v>300</v>
      </c>
      <c r="L503" s="5"/>
      <c r="M503" s="5"/>
    </row>
    <row r="504" spans="1:13" ht="18.75" hidden="1">
      <c r="A504" s="222"/>
      <c r="B504" s="244"/>
      <c r="C504" s="245"/>
      <c r="D504" s="245"/>
      <c r="E504" s="245"/>
      <c r="F504" s="245"/>
      <c r="G504" s="245"/>
      <c r="H504" s="246"/>
      <c r="I504" s="6"/>
      <c r="J504" s="6"/>
      <c r="K504" s="21" t="s">
        <v>300</v>
      </c>
      <c r="L504" s="5"/>
      <c r="M504" s="5"/>
    </row>
    <row r="505" spans="1:13" ht="18" customHeight="1">
      <c r="A505" s="222"/>
      <c r="B505" s="244" t="s">
        <v>59</v>
      </c>
      <c r="C505" s="245"/>
      <c r="D505" s="245"/>
      <c r="E505" s="245"/>
      <c r="F505" s="245"/>
      <c r="G505" s="245"/>
      <c r="H505" s="246"/>
      <c r="I505" s="6">
        <v>32000</v>
      </c>
      <c r="J505" s="6"/>
      <c r="K505" s="21" t="s">
        <v>300</v>
      </c>
      <c r="L505" s="5"/>
      <c r="M505" s="5"/>
    </row>
    <row r="506" spans="1:13" ht="35.25" customHeight="1">
      <c r="A506" s="222"/>
      <c r="B506" s="244" t="s">
        <v>555</v>
      </c>
      <c r="C506" s="245"/>
      <c r="D506" s="245"/>
      <c r="E506" s="245"/>
      <c r="F506" s="245"/>
      <c r="G506" s="245"/>
      <c r="H506" s="246"/>
      <c r="I506" s="6">
        <v>15000</v>
      </c>
      <c r="J506" s="6"/>
      <c r="K506" s="21" t="s">
        <v>300</v>
      </c>
      <c r="L506" s="5"/>
      <c r="M506" s="5"/>
    </row>
    <row r="507" spans="1:15" s="37" customFormat="1" ht="18.75">
      <c r="A507" s="222"/>
      <c r="B507" s="248" t="s">
        <v>322</v>
      </c>
      <c r="C507" s="249"/>
      <c r="D507" s="249"/>
      <c r="E507" s="249"/>
      <c r="F507" s="249"/>
      <c r="G507" s="249"/>
      <c r="H507" s="250"/>
      <c r="I507" s="101">
        <v>1670000</v>
      </c>
      <c r="J507" s="56"/>
      <c r="K507" s="21"/>
      <c r="L507" s="73"/>
      <c r="M507" s="20"/>
      <c r="N507"/>
      <c r="O507"/>
    </row>
    <row r="508" spans="1:13" ht="32.25" customHeight="1">
      <c r="A508" s="222"/>
      <c r="B508" s="251" t="s">
        <v>581</v>
      </c>
      <c r="C508" s="252"/>
      <c r="D508" s="252"/>
      <c r="E508" s="252"/>
      <c r="F508" s="252"/>
      <c r="G508" s="252"/>
      <c r="H508" s="253"/>
      <c r="I508" s="6">
        <v>449100</v>
      </c>
      <c r="J508" s="6"/>
      <c r="K508" s="16"/>
      <c r="L508" s="5"/>
      <c r="M508" s="5"/>
    </row>
    <row r="509" spans="1:13" ht="18.75">
      <c r="A509" s="222"/>
      <c r="B509" s="238" t="s">
        <v>162</v>
      </c>
      <c r="C509" s="238"/>
      <c r="D509" s="238"/>
      <c r="E509" s="238"/>
      <c r="F509" s="238"/>
      <c r="G509" s="238"/>
      <c r="H509" s="238"/>
      <c r="I509" s="97">
        <v>40000</v>
      </c>
      <c r="J509" s="6"/>
      <c r="K509" s="16"/>
      <c r="L509" s="5"/>
      <c r="M509" s="5"/>
    </row>
    <row r="510" spans="1:13" ht="18.75">
      <c r="A510" s="222"/>
      <c r="B510" s="254" t="s">
        <v>157</v>
      </c>
      <c r="C510" s="254"/>
      <c r="D510" s="254"/>
      <c r="E510" s="254"/>
      <c r="F510" s="254"/>
      <c r="G510" s="254"/>
      <c r="H510" s="254"/>
      <c r="I510" s="242">
        <f>I511+I512</f>
        <v>103860</v>
      </c>
      <c r="J510" s="242"/>
      <c r="K510" s="21"/>
      <c r="L510" s="5"/>
      <c r="M510" s="5"/>
    </row>
    <row r="511" spans="1:13" ht="18.75">
      <c r="A511" s="222"/>
      <c r="B511" s="255" t="s">
        <v>553</v>
      </c>
      <c r="C511" s="255"/>
      <c r="D511" s="255"/>
      <c r="E511" s="255"/>
      <c r="F511" s="255"/>
      <c r="G511" s="255"/>
      <c r="H511" s="255"/>
      <c r="I511" s="256">
        <v>28860</v>
      </c>
      <c r="J511" s="256"/>
      <c r="K511" s="16"/>
      <c r="L511" s="5"/>
      <c r="M511" s="28"/>
    </row>
    <row r="512" spans="1:13" ht="18.75">
      <c r="A512" s="222"/>
      <c r="B512" s="255" t="s">
        <v>566</v>
      </c>
      <c r="C512" s="255"/>
      <c r="D512" s="255"/>
      <c r="E512" s="255"/>
      <c r="F512" s="255"/>
      <c r="G512" s="255"/>
      <c r="H512" s="255"/>
      <c r="I512" s="183">
        <v>75000</v>
      </c>
      <c r="J512" s="183"/>
      <c r="K512" s="21"/>
      <c r="L512" s="5"/>
      <c r="M512" s="5"/>
    </row>
    <row r="513" spans="1:13" ht="18.75">
      <c r="A513" s="222"/>
      <c r="B513" s="255" t="s">
        <v>567</v>
      </c>
      <c r="C513" s="255"/>
      <c r="D513" s="255"/>
      <c r="E513" s="255"/>
      <c r="F513" s="255"/>
      <c r="G513" s="255"/>
      <c r="H513" s="255"/>
      <c r="I513" s="226">
        <v>105000</v>
      </c>
      <c r="J513" s="226"/>
      <c r="K513" s="21"/>
      <c r="L513" s="5"/>
      <c r="M513" s="5"/>
    </row>
    <row r="514" spans="1:13" ht="18.75">
      <c r="A514" s="222"/>
      <c r="B514" s="238" t="s">
        <v>154</v>
      </c>
      <c r="C514" s="238"/>
      <c r="D514" s="238"/>
      <c r="E514" s="238"/>
      <c r="F514" s="238"/>
      <c r="G514" s="238"/>
      <c r="H514" s="238"/>
      <c r="I514" s="226">
        <v>82360</v>
      </c>
      <c r="J514" s="226"/>
      <c r="K514" s="21"/>
      <c r="L514" s="5"/>
      <c r="M514" s="24"/>
    </row>
    <row r="515" spans="1:13" ht="18.75">
      <c r="A515" s="222"/>
      <c r="B515" s="257" t="s">
        <v>155</v>
      </c>
      <c r="C515" s="257"/>
      <c r="D515" s="257"/>
      <c r="E515" s="257"/>
      <c r="F515" s="257"/>
      <c r="G515" s="257"/>
      <c r="H515" s="257"/>
      <c r="I515" s="226">
        <v>90000</v>
      </c>
      <c r="J515" s="226"/>
      <c r="K515" s="21"/>
      <c r="L515" s="5"/>
      <c r="M515" s="24"/>
    </row>
    <row r="516" spans="1:13" ht="18.75">
      <c r="A516" s="222"/>
      <c r="B516" s="238" t="s">
        <v>156</v>
      </c>
      <c r="C516" s="238"/>
      <c r="D516" s="238"/>
      <c r="E516" s="238"/>
      <c r="F516" s="238"/>
      <c r="G516" s="238"/>
      <c r="H516" s="238"/>
      <c r="I516" s="226">
        <v>39500</v>
      </c>
      <c r="J516" s="226"/>
      <c r="K516" s="21"/>
      <c r="L516" s="5"/>
      <c r="M516" s="5"/>
    </row>
    <row r="517" spans="1:13" ht="18.75">
      <c r="A517" s="222"/>
      <c r="B517" s="257" t="s">
        <v>568</v>
      </c>
      <c r="C517" s="257"/>
      <c r="D517" s="257"/>
      <c r="E517" s="257"/>
      <c r="F517" s="257"/>
      <c r="G517" s="257"/>
      <c r="H517" s="257"/>
      <c r="I517" s="226">
        <v>84000</v>
      </c>
      <c r="J517" s="226"/>
      <c r="K517" s="21"/>
      <c r="L517" s="5"/>
      <c r="M517" s="24"/>
    </row>
    <row r="518" spans="1:13" ht="18.75">
      <c r="A518" s="222"/>
      <c r="B518" s="258" t="s">
        <v>569</v>
      </c>
      <c r="C518" s="258"/>
      <c r="D518" s="258"/>
      <c r="E518" s="258"/>
      <c r="F518" s="258"/>
      <c r="G518" s="258"/>
      <c r="H518" s="258"/>
      <c r="I518" s="99">
        <v>30000</v>
      </c>
      <c r="J518" s="100"/>
      <c r="K518" s="79"/>
      <c r="L518" s="5"/>
      <c r="M518" s="24"/>
    </row>
    <row r="519" spans="1:13" ht="18.75">
      <c r="A519" s="222"/>
      <c r="B519" s="238" t="s">
        <v>164</v>
      </c>
      <c r="C519" s="238"/>
      <c r="D519" s="238"/>
      <c r="E519" s="238"/>
      <c r="F519" s="238"/>
      <c r="G519" s="238"/>
      <c r="H519" s="238"/>
      <c r="I519" s="259">
        <f>I521+I522+I523+I524+I525+I526+I527+I528+I529+I530+I531+I532+I533+I534+I535</f>
        <v>393627</v>
      </c>
      <c r="J519" s="260"/>
      <c r="K519" s="263"/>
      <c r="L519" s="5"/>
      <c r="M519" s="24"/>
    </row>
    <row r="520" spans="1:13" ht="18.75" customHeight="1">
      <c r="A520" s="222"/>
      <c r="B520" s="238" t="s">
        <v>189</v>
      </c>
      <c r="C520" s="238"/>
      <c r="D520" s="238"/>
      <c r="E520" s="238"/>
      <c r="F520" s="238"/>
      <c r="G520" s="238"/>
      <c r="H520" s="238"/>
      <c r="I520" s="261"/>
      <c r="J520" s="262"/>
      <c r="K520" s="264"/>
      <c r="L520" s="5"/>
      <c r="M520" s="316"/>
    </row>
    <row r="521" spans="1:13" ht="18.75" customHeight="1">
      <c r="A521" s="222"/>
      <c r="B521" s="228" t="s">
        <v>556</v>
      </c>
      <c r="C521" s="228"/>
      <c r="D521" s="228"/>
      <c r="E521" s="228"/>
      <c r="F521" s="228"/>
      <c r="G521" s="228"/>
      <c r="H521" s="228"/>
      <c r="I521" s="227">
        <v>7200</v>
      </c>
      <c r="J521" s="227"/>
      <c r="K521" s="265"/>
      <c r="L521" s="5"/>
      <c r="M521" s="316"/>
    </row>
    <row r="522" spans="1:15" s="66" customFormat="1" ht="18.75">
      <c r="A522" s="222"/>
      <c r="B522" s="228" t="s">
        <v>557</v>
      </c>
      <c r="C522" s="228"/>
      <c r="D522" s="228"/>
      <c r="E522" s="228"/>
      <c r="F522" s="228"/>
      <c r="G522" s="228"/>
      <c r="H522" s="228"/>
      <c r="I522" s="227">
        <v>38400</v>
      </c>
      <c r="J522" s="227"/>
      <c r="K522" s="16" t="s">
        <v>300</v>
      </c>
      <c r="L522" s="13"/>
      <c r="M522" s="13"/>
      <c r="N522"/>
      <c r="O522"/>
    </row>
    <row r="523" spans="1:15" s="66" customFormat="1" ht="18.75">
      <c r="A523" s="222"/>
      <c r="B523" s="229" t="s">
        <v>558</v>
      </c>
      <c r="C523" s="230"/>
      <c r="D523" s="230"/>
      <c r="E523" s="230"/>
      <c r="F523" s="230"/>
      <c r="G523" s="230"/>
      <c r="H523" s="231"/>
      <c r="I523" s="227">
        <v>5000</v>
      </c>
      <c r="J523" s="227"/>
      <c r="K523" s="16" t="s">
        <v>300</v>
      </c>
      <c r="L523" s="13"/>
      <c r="M523" s="13"/>
      <c r="N523"/>
      <c r="O523"/>
    </row>
    <row r="524" spans="1:15" s="66" customFormat="1" ht="18.75">
      <c r="A524" s="222"/>
      <c r="B524" s="228" t="s">
        <v>559</v>
      </c>
      <c r="C524" s="228"/>
      <c r="D524" s="228"/>
      <c r="E524" s="228"/>
      <c r="F524" s="228"/>
      <c r="G524" s="228"/>
      <c r="H524" s="228"/>
      <c r="I524" s="96">
        <v>13020</v>
      </c>
      <c r="J524" s="96"/>
      <c r="K524" s="16" t="s">
        <v>300</v>
      </c>
      <c r="L524" s="13"/>
      <c r="M524" s="13"/>
      <c r="N524"/>
      <c r="O524"/>
    </row>
    <row r="525" spans="1:15" s="66" customFormat="1" ht="17.25" customHeight="1">
      <c r="A525" s="222"/>
      <c r="B525" s="228" t="s">
        <v>52</v>
      </c>
      <c r="C525" s="228"/>
      <c r="D525" s="228"/>
      <c r="E525" s="228"/>
      <c r="F525" s="228"/>
      <c r="G525" s="228"/>
      <c r="H525" s="228"/>
      <c r="I525" s="227">
        <v>10440</v>
      </c>
      <c r="J525" s="227"/>
      <c r="K525" s="16"/>
      <c r="L525" s="13"/>
      <c r="M525" s="13"/>
      <c r="N525"/>
      <c r="O525"/>
    </row>
    <row r="526" spans="1:15" s="66" customFormat="1" ht="19.5" customHeight="1">
      <c r="A526" s="222"/>
      <c r="B526" s="228" t="s">
        <v>560</v>
      </c>
      <c r="C526" s="228"/>
      <c r="D526" s="228"/>
      <c r="E526" s="228"/>
      <c r="F526" s="228"/>
      <c r="G526" s="228"/>
      <c r="H526" s="228"/>
      <c r="I526" s="227">
        <v>6710</v>
      </c>
      <c r="J526" s="227"/>
      <c r="K526" s="16" t="s">
        <v>300</v>
      </c>
      <c r="L526" s="13"/>
      <c r="M526" s="13"/>
      <c r="N526"/>
      <c r="O526"/>
    </row>
    <row r="527" spans="1:15" s="66" customFormat="1" ht="18.75" customHeight="1">
      <c r="A527" s="222"/>
      <c r="B527" s="228" t="s">
        <v>561</v>
      </c>
      <c r="C527" s="228"/>
      <c r="D527" s="228"/>
      <c r="E527" s="228"/>
      <c r="F527" s="228"/>
      <c r="G527" s="228"/>
      <c r="H527" s="228"/>
      <c r="I527" s="268">
        <v>43792</v>
      </c>
      <c r="J527" s="268"/>
      <c r="K527" s="16" t="s">
        <v>298</v>
      </c>
      <c r="L527" s="13"/>
      <c r="M527" s="13"/>
      <c r="N527"/>
      <c r="O527"/>
    </row>
    <row r="528" spans="1:15" s="66" customFormat="1" ht="20.25" customHeight="1">
      <c r="A528" s="222"/>
      <c r="B528" s="228" t="s">
        <v>323</v>
      </c>
      <c r="C528" s="228"/>
      <c r="D528" s="228"/>
      <c r="E528" s="228"/>
      <c r="F528" s="228"/>
      <c r="G528" s="228"/>
      <c r="H528" s="228"/>
      <c r="I528" s="268">
        <v>26400</v>
      </c>
      <c r="J528" s="268"/>
      <c r="K528" s="16" t="s">
        <v>300</v>
      </c>
      <c r="L528" s="13"/>
      <c r="M528" s="13"/>
      <c r="N528"/>
      <c r="O528"/>
    </row>
    <row r="529" spans="1:15" s="66" customFormat="1" ht="18.75">
      <c r="A529" s="222"/>
      <c r="B529" s="228" t="s">
        <v>562</v>
      </c>
      <c r="C529" s="228"/>
      <c r="D529" s="228"/>
      <c r="E529" s="228"/>
      <c r="F529" s="228"/>
      <c r="G529" s="228"/>
      <c r="H529" s="228"/>
      <c r="I529" s="227">
        <v>82500</v>
      </c>
      <c r="J529" s="227"/>
      <c r="K529" s="16" t="s">
        <v>300</v>
      </c>
      <c r="L529" s="13"/>
      <c r="M529" s="13"/>
      <c r="N529"/>
      <c r="O529"/>
    </row>
    <row r="530" spans="1:15" s="66" customFormat="1" ht="18.75">
      <c r="A530" s="222"/>
      <c r="B530" s="228" t="s">
        <v>324</v>
      </c>
      <c r="C530" s="228"/>
      <c r="D530" s="228"/>
      <c r="E530" s="228"/>
      <c r="F530" s="228"/>
      <c r="G530" s="228"/>
      <c r="H530" s="228"/>
      <c r="I530" s="227">
        <v>6025</v>
      </c>
      <c r="J530" s="227"/>
      <c r="K530" s="16" t="s">
        <v>300</v>
      </c>
      <c r="L530" s="13"/>
      <c r="M530" s="13"/>
      <c r="N530"/>
      <c r="O530"/>
    </row>
    <row r="531" spans="1:15" s="66" customFormat="1" ht="18.75">
      <c r="A531" s="222"/>
      <c r="B531" s="228" t="s">
        <v>325</v>
      </c>
      <c r="C531" s="228"/>
      <c r="D531" s="228"/>
      <c r="E531" s="228"/>
      <c r="F531" s="228"/>
      <c r="G531" s="228"/>
      <c r="H531" s="228"/>
      <c r="I531" s="227">
        <v>76000</v>
      </c>
      <c r="J531" s="227"/>
      <c r="K531" s="16" t="s">
        <v>298</v>
      </c>
      <c r="L531" s="13"/>
      <c r="M531" s="13"/>
      <c r="N531"/>
      <c r="O531"/>
    </row>
    <row r="532" spans="1:15" s="66" customFormat="1" ht="20.25" customHeight="1">
      <c r="A532" s="222"/>
      <c r="B532" s="228" t="s">
        <v>326</v>
      </c>
      <c r="C532" s="228"/>
      <c r="D532" s="228"/>
      <c r="E532" s="228"/>
      <c r="F532" s="228"/>
      <c r="G532" s="228"/>
      <c r="H532" s="228"/>
      <c r="I532" s="227">
        <v>31540</v>
      </c>
      <c r="J532" s="227"/>
      <c r="K532" s="16" t="s">
        <v>300</v>
      </c>
      <c r="L532" s="13"/>
      <c r="M532" s="13"/>
      <c r="N532"/>
      <c r="O532"/>
    </row>
    <row r="533" spans="1:15" s="66" customFormat="1" ht="20.25" customHeight="1">
      <c r="A533" s="222"/>
      <c r="B533" s="228" t="s">
        <v>327</v>
      </c>
      <c r="C533" s="228"/>
      <c r="D533" s="228"/>
      <c r="E533" s="228"/>
      <c r="F533" s="228"/>
      <c r="G533" s="228"/>
      <c r="H533" s="228"/>
      <c r="I533" s="227">
        <v>41700</v>
      </c>
      <c r="J533" s="227"/>
      <c r="K533" s="16" t="s">
        <v>300</v>
      </c>
      <c r="L533" s="13"/>
      <c r="M533" s="13"/>
      <c r="N533"/>
      <c r="O533"/>
    </row>
    <row r="534" spans="1:15" s="66" customFormat="1" ht="20.25" customHeight="1">
      <c r="A534" s="222"/>
      <c r="B534" s="229" t="s">
        <v>563</v>
      </c>
      <c r="C534" s="230"/>
      <c r="D534" s="230"/>
      <c r="E534" s="230"/>
      <c r="F534" s="230"/>
      <c r="G534" s="230"/>
      <c r="H534" s="231"/>
      <c r="I534" s="227">
        <v>1400</v>
      </c>
      <c r="J534" s="227"/>
      <c r="K534" s="16" t="s">
        <v>300</v>
      </c>
      <c r="L534" s="13"/>
      <c r="M534" s="13"/>
      <c r="N534"/>
      <c r="O534"/>
    </row>
    <row r="535" spans="1:15" s="66" customFormat="1" ht="19.5" customHeight="1">
      <c r="A535" s="222"/>
      <c r="B535" s="228" t="s">
        <v>564</v>
      </c>
      <c r="C535" s="228"/>
      <c r="D535" s="228"/>
      <c r="E535" s="228"/>
      <c r="F535" s="228"/>
      <c r="G535" s="228"/>
      <c r="H535" s="228"/>
      <c r="I535" s="96">
        <v>3500</v>
      </c>
      <c r="J535" s="96"/>
      <c r="K535" s="16" t="s">
        <v>300</v>
      </c>
      <c r="L535" s="13"/>
      <c r="M535" s="13"/>
      <c r="N535"/>
      <c r="O535"/>
    </row>
    <row r="536" spans="1:15" s="66" customFormat="1" ht="18.75">
      <c r="A536" s="222"/>
      <c r="B536" s="238" t="s">
        <v>565</v>
      </c>
      <c r="C536" s="238"/>
      <c r="D536" s="238"/>
      <c r="E536" s="238"/>
      <c r="F536" s="238"/>
      <c r="G536" s="238"/>
      <c r="H536" s="238"/>
      <c r="I536" s="226">
        <v>93000</v>
      </c>
      <c r="J536" s="226"/>
      <c r="K536" s="16"/>
      <c r="L536" s="13"/>
      <c r="M536" s="13"/>
      <c r="N536"/>
      <c r="O536"/>
    </row>
    <row r="537" spans="1:13" ht="18.75">
      <c r="A537" s="222"/>
      <c r="B537" s="238" t="s">
        <v>97</v>
      </c>
      <c r="C537" s="238"/>
      <c r="D537" s="238"/>
      <c r="E537" s="238"/>
      <c r="F537" s="238"/>
      <c r="G537" s="238"/>
      <c r="H537" s="238"/>
      <c r="I537" s="226">
        <v>138000</v>
      </c>
      <c r="J537" s="226"/>
      <c r="K537" s="21"/>
      <c r="L537" s="5"/>
      <c r="M537" s="25"/>
    </row>
    <row r="538" spans="1:13" ht="18.75">
      <c r="A538" s="222"/>
      <c r="B538" s="238" t="s">
        <v>98</v>
      </c>
      <c r="C538" s="238"/>
      <c r="D538" s="238"/>
      <c r="E538" s="238"/>
      <c r="F538" s="238"/>
      <c r="G538" s="238"/>
      <c r="H538" s="238"/>
      <c r="I538" s="226">
        <v>69000</v>
      </c>
      <c r="J538" s="226"/>
      <c r="K538" s="21"/>
      <c r="L538" s="5"/>
      <c r="M538" s="25"/>
    </row>
    <row r="539" spans="1:13" ht="18" customHeight="1">
      <c r="A539" s="222"/>
      <c r="B539" s="269" t="s">
        <v>318</v>
      </c>
      <c r="C539" s="270"/>
      <c r="D539" s="270"/>
      <c r="E539" s="270"/>
      <c r="F539" s="270"/>
      <c r="G539" s="270"/>
      <c r="H539" s="181"/>
      <c r="I539" s="226">
        <f>I540+I544+I552</f>
        <v>22768404</v>
      </c>
      <c r="J539" s="226"/>
      <c r="K539" s="21"/>
      <c r="L539" s="5"/>
      <c r="M539" s="25"/>
    </row>
    <row r="540" spans="1:13" ht="16.5" customHeight="1">
      <c r="A540" s="222"/>
      <c r="B540" s="271" t="s">
        <v>295</v>
      </c>
      <c r="C540" s="272"/>
      <c r="D540" s="272"/>
      <c r="E540" s="272"/>
      <c r="F540" s="272"/>
      <c r="G540" s="272"/>
      <c r="H540" s="273"/>
      <c r="I540" s="96">
        <f>I541+I542+I543</f>
        <v>687000</v>
      </c>
      <c r="J540" s="6"/>
      <c r="K540" s="16"/>
      <c r="L540" s="5"/>
      <c r="M540" s="25"/>
    </row>
    <row r="541" spans="1:13" ht="23.25" customHeight="1">
      <c r="A541" s="222"/>
      <c r="B541" s="274" t="s">
        <v>575</v>
      </c>
      <c r="C541" s="275"/>
      <c r="D541" s="275"/>
      <c r="E541" s="275"/>
      <c r="F541" s="275"/>
      <c r="G541" s="275"/>
      <c r="H541" s="276"/>
      <c r="I541" s="98">
        <v>607800</v>
      </c>
      <c r="K541" s="21"/>
      <c r="L541" s="5"/>
      <c r="M541" s="5"/>
    </row>
    <row r="542" spans="1:13" ht="18.75" customHeight="1">
      <c r="A542" s="222"/>
      <c r="B542" s="277" t="s">
        <v>49</v>
      </c>
      <c r="C542" s="278"/>
      <c r="D542" s="278"/>
      <c r="E542" s="278"/>
      <c r="F542" s="278"/>
      <c r="G542" s="278"/>
      <c r="H542" s="279"/>
      <c r="I542" s="96">
        <v>39600</v>
      </c>
      <c r="J542" s="6"/>
      <c r="K542" s="21"/>
      <c r="L542" s="5"/>
      <c r="M542" s="25"/>
    </row>
    <row r="543" spans="1:13" ht="18.75">
      <c r="A543" s="222"/>
      <c r="B543" s="280" t="s">
        <v>63</v>
      </c>
      <c r="C543" s="281"/>
      <c r="D543" s="281"/>
      <c r="E543" s="281"/>
      <c r="F543" s="281"/>
      <c r="G543" s="281"/>
      <c r="H543" s="282"/>
      <c r="I543" s="96">
        <v>39600</v>
      </c>
      <c r="J543" s="6"/>
      <c r="K543" s="21"/>
      <c r="L543" s="5"/>
      <c r="M543" s="25"/>
    </row>
    <row r="544" spans="1:13" ht="18.75">
      <c r="A544" s="222"/>
      <c r="B544" s="283" t="s">
        <v>296</v>
      </c>
      <c r="C544" s="284"/>
      <c r="D544" s="284"/>
      <c r="E544" s="284"/>
      <c r="F544" s="284"/>
      <c r="G544" s="284"/>
      <c r="H544" s="285"/>
      <c r="I544" s="96">
        <f>I545+I547+I548+I549+I550+I551</f>
        <v>21658000</v>
      </c>
      <c r="J544" s="6"/>
      <c r="K544" s="21"/>
      <c r="L544" s="5"/>
      <c r="M544" s="25"/>
    </row>
    <row r="545" spans="1:13" ht="18.75">
      <c r="A545" s="222"/>
      <c r="B545" s="280" t="s">
        <v>570</v>
      </c>
      <c r="C545" s="281"/>
      <c r="D545" s="281"/>
      <c r="E545" s="281"/>
      <c r="F545" s="281"/>
      <c r="G545" s="281"/>
      <c r="H545" s="282"/>
      <c r="I545" s="96">
        <v>5125000</v>
      </c>
      <c r="J545" s="6"/>
      <c r="K545" s="21"/>
      <c r="L545" s="5"/>
      <c r="M545" s="25"/>
    </row>
    <row r="546" spans="1:13" ht="18.75" hidden="1">
      <c r="A546" s="222"/>
      <c r="B546" s="280"/>
      <c r="C546" s="281"/>
      <c r="D546" s="281"/>
      <c r="E546" s="281"/>
      <c r="F546" s="281"/>
      <c r="G546" s="281"/>
      <c r="H546" s="282"/>
      <c r="I546" s="96"/>
      <c r="J546" s="6"/>
      <c r="K546" s="21"/>
      <c r="L546" s="5"/>
      <c r="M546" s="25"/>
    </row>
    <row r="547" spans="1:13" ht="18.75">
      <c r="A547" s="222"/>
      <c r="B547" s="280" t="s">
        <v>574</v>
      </c>
      <c r="C547" s="281"/>
      <c r="D547" s="281"/>
      <c r="E547" s="281"/>
      <c r="F547" s="281"/>
      <c r="G547" s="281"/>
      <c r="H547" s="282"/>
      <c r="I547" s="96">
        <v>5000</v>
      </c>
      <c r="J547" s="6"/>
      <c r="K547" s="21"/>
      <c r="L547" s="5"/>
      <c r="M547" s="25"/>
    </row>
    <row r="548" spans="1:13" ht="18.75">
      <c r="A548" s="222"/>
      <c r="B548" s="280" t="s">
        <v>48</v>
      </c>
      <c r="C548" s="281"/>
      <c r="D548" s="281"/>
      <c r="E548" s="281"/>
      <c r="F548" s="281"/>
      <c r="G548" s="281"/>
      <c r="H548" s="282"/>
      <c r="I548" s="96">
        <v>3000</v>
      </c>
      <c r="J548" s="6"/>
      <c r="K548" s="21"/>
      <c r="L548" s="5"/>
      <c r="M548" s="25"/>
    </row>
    <row r="549" spans="1:13" ht="48.75" customHeight="1">
      <c r="A549" s="222"/>
      <c r="B549" s="280" t="s">
        <v>572</v>
      </c>
      <c r="C549" s="281"/>
      <c r="D549" s="281"/>
      <c r="E549" s="281"/>
      <c r="F549" s="281"/>
      <c r="G549" s="281"/>
      <c r="H549" s="282"/>
      <c r="I549" s="96">
        <v>400000</v>
      </c>
      <c r="J549" s="6"/>
      <c r="K549" s="21"/>
      <c r="L549" s="5"/>
      <c r="M549" s="25"/>
    </row>
    <row r="550" spans="1:13" ht="30" customHeight="1">
      <c r="A550" s="222"/>
      <c r="B550" s="280" t="s">
        <v>578</v>
      </c>
      <c r="C550" s="281"/>
      <c r="D550" s="281"/>
      <c r="E550" s="281"/>
      <c r="F550" s="281"/>
      <c r="G550" s="281"/>
      <c r="H550" s="282"/>
      <c r="I550" s="96">
        <v>7125000</v>
      </c>
      <c r="J550" s="6"/>
      <c r="K550" s="21"/>
      <c r="L550" s="5"/>
      <c r="M550" s="25"/>
    </row>
    <row r="551" spans="1:13" ht="18.75" customHeight="1">
      <c r="A551" s="222"/>
      <c r="B551" s="280" t="s">
        <v>573</v>
      </c>
      <c r="C551" s="281"/>
      <c r="D551" s="281"/>
      <c r="E551" s="281"/>
      <c r="F551" s="281"/>
      <c r="G551" s="281"/>
      <c r="H551" s="282"/>
      <c r="I551" s="96">
        <v>9000000</v>
      </c>
      <c r="J551" s="6"/>
      <c r="K551" s="21"/>
      <c r="L551" s="5"/>
      <c r="M551" s="25"/>
    </row>
    <row r="552" spans="1:13" ht="18.75">
      <c r="A552" s="222"/>
      <c r="B552" s="283" t="s">
        <v>297</v>
      </c>
      <c r="C552" s="284"/>
      <c r="D552" s="284"/>
      <c r="E552" s="284"/>
      <c r="F552" s="284"/>
      <c r="G552" s="284"/>
      <c r="H552" s="285"/>
      <c r="I552" s="96">
        <f>I553+I554+I555+I556</f>
        <v>423404</v>
      </c>
      <c r="J552" s="6"/>
      <c r="K552" s="21"/>
      <c r="L552" s="5"/>
      <c r="M552" s="25"/>
    </row>
    <row r="553" spans="1:13" ht="18.75">
      <c r="A553" s="222"/>
      <c r="B553" s="280" t="s">
        <v>576</v>
      </c>
      <c r="C553" s="281"/>
      <c r="D553" s="281"/>
      <c r="E553" s="281"/>
      <c r="F553" s="281"/>
      <c r="G553" s="281"/>
      <c r="H553" s="282"/>
      <c r="I553" s="96">
        <v>358360</v>
      </c>
      <c r="J553" s="6"/>
      <c r="K553" s="21"/>
      <c r="L553" s="5"/>
      <c r="M553" s="25"/>
    </row>
    <row r="554" spans="1:13" ht="9.75" customHeight="1" hidden="1">
      <c r="A554" s="222"/>
      <c r="B554" s="280"/>
      <c r="C554" s="281"/>
      <c r="D554" s="281"/>
      <c r="E554" s="281"/>
      <c r="F554" s="281"/>
      <c r="G554" s="281"/>
      <c r="H554" s="282"/>
      <c r="I554" s="96"/>
      <c r="J554" s="6"/>
      <c r="K554" s="21"/>
      <c r="L554" s="5"/>
      <c r="M554" s="25"/>
    </row>
    <row r="555" spans="1:13" ht="18.75">
      <c r="A555" s="222"/>
      <c r="B555" s="280" t="s">
        <v>47</v>
      </c>
      <c r="C555" s="281"/>
      <c r="D555" s="281"/>
      <c r="E555" s="281"/>
      <c r="F555" s="281"/>
      <c r="G555" s="281"/>
      <c r="H555" s="282"/>
      <c r="I555" s="96">
        <v>43500</v>
      </c>
      <c r="J555" s="6"/>
      <c r="K555" s="21"/>
      <c r="L555" s="5"/>
      <c r="M555" s="25"/>
    </row>
    <row r="556" spans="1:13" ht="18.75">
      <c r="A556" s="222"/>
      <c r="B556" s="280" t="s">
        <v>577</v>
      </c>
      <c r="C556" s="281"/>
      <c r="D556" s="281"/>
      <c r="E556" s="281"/>
      <c r="F556" s="281"/>
      <c r="G556" s="281"/>
      <c r="H556" s="282"/>
      <c r="I556" s="6">
        <v>21544</v>
      </c>
      <c r="J556" s="6"/>
      <c r="K556" s="21"/>
      <c r="L556" s="5"/>
      <c r="M556" s="25"/>
    </row>
    <row r="557" spans="1:13" ht="18.75" customHeight="1" hidden="1">
      <c r="A557" s="222"/>
      <c r="B557" s="280"/>
      <c r="C557" s="281"/>
      <c r="D557" s="281"/>
      <c r="E557" s="281"/>
      <c r="F557" s="281"/>
      <c r="G557" s="281"/>
      <c r="H557" s="282"/>
      <c r="I557" s="6"/>
      <c r="J557" s="6"/>
      <c r="K557" s="21">
        <f>I557</f>
        <v>0</v>
      </c>
      <c r="L557" s="5"/>
      <c r="M557" s="25"/>
    </row>
    <row r="558" spans="1:13" ht="18.75">
      <c r="A558" s="222"/>
      <c r="B558" s="283" t="s">
        <v>64</v>
      </c>
      <c r="C558" s="284"/>
      <c r="D558" s="284"/>
      <c r="E558" s="284"/>
      <c r="F558" s="284"/>
      <c r="G558" s="284"/>
      <c r="H558" s="285"/>
      <c r="I558" s="97">
        <v>35000</v>
      </c>
      <c r="J558" s="6"/>
      <c r="K558" s="21"/>
      <c r="L558" s="5"/>
      <c r="M558" s="25"/>
    </row>
    <row r="559" spans="1:13" ht="18.75" customHeight="1">
      <c r="A559" s="222"/>
      <c r="B559" s="283" t="s">
        <v>65</v>
      </c>
      <c r="C559" s="281"/>
      <c r="D559" s="281"/>
      <c r="E559" s="281"/>
      <c r="F559" s="281"/>
      <c r="G559" s="281"/>
      <c r="H559" s="282"/>
      <c r="I559" s="76">
        <v>10000</v>
      </c>
      <c r="J559" s="6"/>
      <c r="K559" s="21"/>
      <c r="L559" s="5"/>
      <c r="M559" s="25"/>
    </row>
    <row r="560" spans="1:13" ht="18.75">
      <c r="A560" s="222"/>
      <c r="B560" s="283" t="s">
        <v>66</v>
      </c>
      <c r="C560" s="284"/>
      <c r="D560" s="284"/>
      <c r="E560" s="284"/>
      <c r="F560" s="284"/>
      <c r="G560" s="284"/>
      <c r="H560" s="285"/>
      <c r="I560" s="97">
        <f>I561+I562+I563+I564</f>
        <v>1664030</v>
      </c>
      <c r="J560" s="6"/>
      <c r="K560" s="21"/>
      <c r="L560" s="5"/>
      <c r="M560" s="25"/>
    </row>
    <row r="561" spans="1:13" ht="18.75">
      <c r="A561" s="222"/>
      <c r="B561" s="280" t="s">
        <v>51</v>
      </c>
      <c r="C561" s="281"/>
      <c r="D561" s="281"/>
      <c r="E561" s="281"/>
      <c r="F561" s="281"/>
      <c r="G561" s="281"/>
      <c r="H561" s="282"/>
      <c r="I561" s="96">
        <v>1530</v>
      </c>
      <c r="J561" s="6"/>
      <c r="K561" s="21"/>
      <c r="L561" s="5"/>
      <c r="M561" s="25"/>
    </row>
    <row r="562" spans="1:13" ht="18.75" customHeight="1">
      <c r="A562" s="222"/>
      <c r="B562" s="280" t="s">
        <v>580</v>
      </c>
      <c r="C562" s="281"/>
      <c r="D562" s="281"/>
      <c r="E562" s="281"/>
      <c r="F562" s="281"/>
      <c r="G562" s="281"/>
      <c r="H562" s="282"/>
      <c r="I562" s="96">
        <v>12500</v>
      </c>
      <c r="J562" s="6"/>
      <c r="K562" s="21"/>
      <c r="L562" s="5"/>
      <c r="M562" s="25"/>
    </row>
    <row r="563" spans="1:13" ht="18.75">
      <c r="A563" s="222"/>
      <c r="B563" s="280" t="s">
        <v>0</v>
      </c>
      <c r="C563" s="281"/>
      <c r="D563" s="281"/>
      <c r="E563" s="281"/>
      <c r="F563" s="281"/>
      <c r="G563" s="281"/>
      <c r="H563" s="282"/>
      <c r="I563" s="96">
        <v>1500000</v>
      </c>
      <c r="J563" s="6"/>
      <c r="K563" s="21"/>
      <c r="L563" s="5"/>
      <c r="M563" s="25"/>
    </row>
    <row r="564" spans="1:13" ht="18.75">
      <c r="A564" s="222"/>
      <c r="B564" s="280" t="s">
        <v>96</v>
      </c>
      <c r="C564" s="281"/>
      <c r="D564" s="281"/>
      <c r="E564" s="281"/>
      <c r="F564" s="281"/>
      <c r="G564" s="281"/>
      <c r="H564" s="282"/>
      <c r="I564" s="96">
        <v>150000</v>
      </c>
      <c r="J564" s="6"/>
      <c r="K564" s="21"/>
      <c r="L564" s="5"/>
      <c r="M564" s="25"/>
    </row>
    <row r="565" spans="1:13" ht="17.25" customHeight="1">
      <c r="A565" s="222"/>
      <c r="B565" s="283" t="s">
        <v>579</v>
      </c>
      <c r="C565" s="284"/>
      <c r="D565" s="284"/>
      <c r="E565" s="284"/>
      <c r="F565" s="284"/>
      <c r="G565" s="284"/>
      <c r="H565" s="285"/>
      <c r="I565" s="76">
        <v>15000</v>
      </c>
      <c r="J565" s="6"/>
      <c r="K565" s="21"/>
      <c r="L565" s="5"/>
      <c r="M565" s="25"/>
    </row>
    <row r="566" spans="1:13" ht="15" customHeight="1">
      <c r="A566" s="222"/>
      <c r="B566" s="283" t="s">
        <v>67</v>
      </c>
      <c r="C566" s="284"/>
      <c r="D566" s="284"/>
      <c r="E566" s="284"/>
      <c r="F566" s="284"/>
      <c r="G566" s="284"/>
      <c r="H566" s="285"/>
      <c r="I566" s="76">
        <v>7500</v>
      </c>
      <c r="J566" s="6"/>
      <c r="K566" s="21"/>
      <c r="L566" s="5"/>
      <c r="M566" s="25"/>
    </row>
    <row r="567" spans="1:13" ht="15" customHeight="1">
      <c r="A567" s="222"/>
      <c r="B567" s="283" t="s">
        <v>68</v>
      </c>
      <c r="C567" s="284"/>
      <c r="D567" s="284"/>
      <c r="E567" s="284"/>
      <c r="F567" s="284"/>
      <c r="G567" s="284"/>
      <c r="H567" s="285"/>
      <c r="I567" s="76">
        <v>25000</v>
      </c>
      <c r="J567" s="6"/>
      <c r="K567" s="21"/>
      <c r="L567" s="5"/>
      <c r="M567" s="25"/>
    </row>
    <row r="568" spans="1:13" ht="18.75" customHeight="1">
      <c r="A568" s="222"/>
      <c r="B568" s="286" t="s">
        <v>153</v>
      </c>
      <c r="C568" s="286"/>
      <c r="D568" s="286"/>
      <c r="E568" s="286"/>
      <c r="F568" s="286"/>
      <c r="G568" s="286"/>
      <c r="H568" s="286"/>
      <c r="I568" s="6">
        <f>I567+I566+I565+I560+I559+I558+I539+I538+I537+I536+I519+I518+I517+I516+I515+I514+I513+I510+I509+I496+I493+I492+I491+I487+I471</f>
        <v>30077281</v>
      </c>
      <c r="J568" s="6"/>
      <c r="K568" s="21">
        <f>I567+I566+I565+I560+I559+I558+I539+I538+I537+I536+I519+I518+I517+I516+I515+I514+I513+I510+I509+I496+I493+I492+I491+I487+I471</f>
        <v>30077281</v>
      </c>
      <c r="L568" s="5"/>
      <c r="M568" s="25"/>
    </row>
    <row r="569" spans="1:15" ht="18.75" customHeight="1">
      <c r="A569" s="23">
        <v>2250</v>
      </c>
      <c r="B569" s="287" t="s">
        <v>2</v>
      </c>
      <c r="C569" s="287"/>
      <c r="D569" s="287"/>
      <c r="E569" s="287"/>
      <c r="F569" s="287"/>
      <c r="G569" s="287"/>
      <c r="H569" s="287"/>
      <c r="I569" s="6">
        <v>165000</v>
      </c>
      <c r="J569" s="6"/>
      <c r="K569" s="21"/>
      <c r="L569" s="5"/>
      <c r="M569" s="25"/>
      <c r="O569" s="2"/>
    </row>
    <row r="570" spans="1:13" ht="18.75">
      <c r="A570" s="74">
        <v>2270</v>
      </c>
      <c r="B570" s="254" t="s">
        <v>3</v>
      </c>
      <c r="C570" s="254"/>
      <c r="D570" s="254"/>
      <c r="E570" s="254"/>
      <c r="F570" s="254"/>
      <c r="G570" s="254"/>
      <c r="H570" s="254"/>
      <c r="I570" s="288">
        <f>I571+I586+I591+I594+I595</f>
        <v>17075382.8</v>
      </c>
      <c r="J570" s="288"/>
      <c r="K570" s="21">
        <f>I570</f>
        <v>17075382.8</v>
      </c>
      <c r="L570" s="5"/>
      <c r="M570" s="25"/>
    </row>
    <row r="571" spans="1:13" ht="33" customHeight="1">
      <c r="A571" s="289">
        <v>2271</v>
      </c>
      <c r="B571" s="254" t="s">
        <v>4</v>
      </c>
      <c r="C571" s="254"/>
      <c r="D571" s="254"/>
      <c r="E571" s="254"/>
      <c r="F571" s="254"/>
      <c r="G571" s="254"/>
      <c r="H571" s="254"/>
      <c r="I571" s="317">
        <f>I572+I573+I574+I575+I576+I577+I578+I579+I580+I581+I582+I583+I584</f>
        <v>6027823.2299999995</v>
      </c>
      <c r="J571" s="316"/>
      <c r="K571" s="70"/>
      <c r="L571" s="5"/>
      <c r="M571" s="30"/>
    </row>
    <row r="572" spans="1:13" ht="18.75" customHeight="1">
      <c r="A572" s="290"/>
      <c r="B572" s="255" t="s">
        <v>582</v>
      </c>
      <c r="C572" s="255"/>
      <c r="D572" s="255"/>
      <c r="E572" s="255"/>
      <c r="F572" s="255"/>
      <c r="G572" s="255"/>
      <c r="H572" s="255"/>
      <c r="I572" s="293">
        <v>563132.32</v>
      </c>
      <c r="J572" s="293"/>
      <c r="K572" s="16"/>
      <c r="L572" s="5"/>
      <c r="M572" s="5"/>
    </row>
    <row r="573" spans="1:13" ht="18.75">
      <c r="A573" s="290"/>
      <c r="B573" s="255" t="s">
        <v>583</v>
      </c>
      <c r="C573" s="255"/>
      <c r="D573" s="255"/>
      <c r="E573" s="255"/>
      <c r="F573" s="255"/>
      <c r="G573" s="255"/>
      <c r="H573" s="255"/>
      <c r="I573" s="294">
        <v>688116.8</v>
      </c>
      <c r="J573" s="294"/>
      <c r="K573" s="16"/>
      <c r="L573" s="5"/>
      <c r="M573" s="5"/>
    </row>
    <row r="574" spans="1:13" ht="18.75">
      <c r="A574" s="290"/>
      <c r="B574" s="255" t="s">
        <v>584</v>
      </c>
      <c r="C574" s="255"/>
      <c r="D574" s="255"/>
      <c r="E574" s="255"/>
      <c r="F574" s="255"/>
      <c r="G574" s="255"/>
      <c r="H574" s="255"/>
      <c r="I574" s="294">
        <v>464829.92</v>
      </c>
      <c r="J574" s="294"/>
      <c r="K574" s="16"/>
      <c r="L574" s="5"/>
      <c r="M574" s="5"/>
    </row>
    <row r="575" spans="1:13" ht="18.75">
      <c r="A575" s="290"/>
      <c r="B575" s="255" t="s">
        <v>585</v>
      </c>
      <c r="C575" s="255"/>
      <c r="D575" s="255"/>
      <c r="E575" s="255"/>
      <c r="F575" s="255"/>
      <c r="G575" s="255"/>
      <c r="H575" s="255"/>
      <c r="I575" s="294">
        <v>542067.52</v>
      </c>
      <c r="J575" s="294"/>
      <c r="K575" s="16"/>
      <c r="L575" s="5"/>
      <c r="M575" s="5"/>
    </row>
    <row r="576" spans="1:13" ht="18.75">
      <c r="A576" s="290"/>
      <c r="B576" s="295" t="s">
        <v>586</v>
      </c>
      <c r="C576" s="296"/>
      <c r="D576" s="296"/>
      <c r="E576" s="296"/>
      <c r="F576" s="296"/>
      <c r="G576" s="296"/>
      <c r="H576" s="297"/>
      <c r="I576" s="298">
        <v>353677.54</v>
      </c>
      <c r="J576" s="298"/>
      <c r="K576" s="16"/>
      <c r="L576" s="5"/>
      <c r="M576" s="5"/>
    </row>
    <row r="577" spans="1:13" ht="18.75">
      <c r="A577" s="290"/>
      <c r="B577" s="255" t="s">
        <v>587</v>
      </c>
      <c r="C577" s="255"/>
      <c r="D577" s="255"/>
      <c r="E577" s="255"/>
      <c r="F577" s="255"/>
      <c r="G577" s="255"/>
      <c r="H577" s="255"/>
      <c r="I577" s="294">
        <v>433934.38</v>
      </c>
      <c r="J577" s="294"/>
      <c r="K577" s="16"/>
      <c r="L577" s="5"/>
      <c r="M577" s="5"/>
    </row>
    <row r="578" spans="1:13" ht="18.75">
      <c r="A578" s="290"/>
      <c r="B578" s="232" t="s">
        <v>588</v>
      </c>
      <c r="C578" s="233"/>
      <c r="D578" s="233"/>
      <c r="E578" s="233"/>
      <c r="F578" s="233"/>
      <c r="G578" s="233"/>
      <c r="H578" s="234"/>
      <c r="I578" s="75">
        <v>598240.32</v>
      </c>
      <c r="J578" s="75"/>
      <c r="K578" s="16"/>
      <c r="L578" s="5"/>
      <c r="M578" s="5"/>
    </row>
    <row r="579" spans="1:13" ht="18.75">
      <c r="A579" s="290"/>
      <c r="B579" s="255" t="s">
        <v>589</v>
      </c>
      <c r="C579" s="255"/>
      <c r="D579" s="255"/>
      <c r="E579" s="255"/>
      <c r="F579" s="255"/>
      <c r="G579" s="255"/>
      <c r="H579" s="255"/>
      <c r="I579" s="75">
        <v>570153.94</v>
      </c>
      <c r="J579" s="75"/>
      <c r="K579" s="16"/>
      <c r="L579" s="5"/>
      <c r="M579" s="5"/>
    </row>
    <row r="580" spans="1:13" ht="18.75">
      <c r="A580" s="290"/>
      <c r="B580" s="232" t="s">
        <v>590</v>
      </c>
      <c r="C580" s="233"/>
      <c r="D580" s="233"/>
      <c r="E580" s="233"/>
      <c r="F580" s="233"/>
      <c r="G580" s="233"/>
      <c r="H580" s="234"/>
      <c r="I580" s="75">
        <v>599644.64</v>
      </c>
      <c r="J580" s="75"/>
      <c r="K580" s="16"/>
      <c r="L580" s="5"/>
      <c r="M580" s="5"/>
    </row>
    <row r="581" spans="1:13" ht="18.75" hidden="1">
      <c r="A581" s="290"/>
      <c r="B581" s="232"/>
      <c r="C581" s="233"/>
      <c r="D581" s="233"/>
      <c r="E581" s="233"/>
      <c r="F581" s="233"/>
      <c r="G581" s="233"/>
      <c r="H581" s="234"/>
      <c r="I581" s="75"/>
      <c r="J581" s="75"/>
      <c r="K581" s="16"/>
      <c r="L581" s="5"/>
      <c r="M581" s="5"/>
    </row>
    <row r="582" spans="1:13" ht="18.75">
      <c r="A582" s="290"/>
      <c r="B582" s="255" t="s">
        <v>591</v>
      </c>
      <c r="C582" s="255"/>
      <c r="D582" s="255"/>
      <c r="E582" s="255"/>
      <c r="F582" s="255"/>
      <c r="G582" s="255"/>
      <c r="H582" s="255"/>
      <c r="I582" s="294">
        <v>249258.01</v>
      </c>
      <c r="J582" s="294"/>
      <c r="K582" s="16"/>
      <c r="L582" s="5"/>
      <c r="M582" s="5"/>
    </row>
    <row r="583" spans="1:13" ht="18.75" hidden="1">
      <c r="A583" s="290"/>
      <c r="B583" s="255"/>
      <c r="C583" s="255"/>
      <c r="D583" s="255"/>
      <c r="E583" s="255"/>
      <c r="F583" s="255"/>
      <c r="G583" s="255"/>
      <c r="H583" s="255"/>
      <c r="I583" s="294"/>
      <c r="J583" s="294"/>
      <c r="K583" s="16"/>
      <c r="L583" s="5"/>
      <c r="M583" s="5"/>
    </row>
    <row r="584" spans="1:13" ht="19.5" customHeight="1">
      <c r="A584" s="290"/>
      <c r="B584" s="232" t="s">
        <v>592</v>
      </c>
      <c r="C584" s="233"/>
      <c r="D584" s="233"/>
      <c r="E584" s="233"/>
      <c r="F584" s="233"/>
      <c r="G584" s="233"/>
      <c r="H584" s="234"/>
      <c r="I584" s="294">
        <v>964767.84</v>
      </c>
      <c r="J584" s="294"/>
      <c r="K584" s="16"/>
      <c r="L584" s="5"/>
      <c r="M584" s="5"/>
    </row>
    <row r="585" spans="1:13" ht="18.75">
      <c r="A585" s="291"/>
      <c r="B585" s="286" t="s">
        <v>190</v>
      </c>
      <c r="C585" s="286"/>
      <c r="D585" s="286"/>
      <c r="E585" s="286"/>
      <c r="F585" s="286"/>
      <c r="G585" s="286"/>
      <c r="H585" s="286"/>
      <c r="I585" s="299">
        <f>SUM(I572:J584)</f>
        <v>6027823.2299999995</v>
      </c>
      <c r="J585" s="299"/>
      <c r="K585" s="16">
        <f>I585</f>
        <v>6027823.2299999995</v>
      </c>
      <c r="L585" s="5"/>
      <c r="M585" s="5"/>
    </row>
    <row r="586" spans="1:13" ht="18.75">
      <c r="A586" s="29">
        <v>2272</v>
      </c>
      <c r="B586" s="254" t="s">
        <v>5</v>
      </c>
      <c r="C586" s="254"/>
      <c r="D586" s="254"/>
      <c r="E586" s="254"/>
      <c r="F586" s="254"/>
      <c r="G586" s="254"/>
      <c r="H586" s="254"/>
      <c r="I586" s="299">
        <f>I587+I588</f>
        <v>213567.4</v>
      </c>
      <c r="J586" s="299"/>
      <c r="K586" s="103" t="s">
        <v>606</v>
      </c>
      <c r="L586" s="5"/>
      <c r="M586" s="5"/>
    </row>
    <row r="587" spans="1:13" ht="18.75">
      <c r="A587" s="26"/>
      <c r="B587" s="232" t="s">
        <v>593</v>
      </c>
      <c r="C587" s="233"/>
      <c r="D587" s="233"/>
      <c r="E587" s="233"/>
      <c r="F587" s="233"/>
      <c r="G587" s="233"/>
      <c r="H587" s="234"/>
      <c r="I587" s="294">
        <v>158826</v>
      </c>
      <c r="J587" s="294"/>
      <c r="K587" s="16"/>
      <c r="L587" s="5"/>
      <c r="M587" s="5"/>
    </row>
    <row r="588" spans="1:15" ht="18.75">
      <c r="A588" s="26"/>
      <c r="B588" s="232" t="s">
        <v>594</v>
      </c>
      <c r="C588" s="233"/>
      <c r="D588" s="233"/>
      <c r="E588" s="233"/>
      <c r="F588" s="233"/>
      <c r="G588" s="233"/>
      <c r="H588" s="234"/>
      <c r="I588" s="75">
        <v>54741.4</v>
      </c>
      <c r="J588" s="75"/>
      <c r="K588" s="16"/>
      <c r="L588" s="5"/>
      <c r="M588" s="5"/>
      <c r="O588">
        <v>6</v>
      </c>
    </row>
    <row r="589" spans="1:13" ht="18.75">
      <c r="A589" s="29"/>
      <c r="B589" s="286" t="s">
        <v>190</v>
      </c>
      <c r="C589" s="286"/>
      <c r="D589" s="286"/>
      <c r="E589" s="286"/>
      <c r="F589" s="286"/>
      <c r="G589" s="286"/>
      <c r="H589" s="286"/>
      <c r="I589" s="299">
        <f>SUM(I587:J588)</f>
        <v>213567.4</v>
      </c>
      <c r="J589" s="299"/>
      <c r="K589" s="31"/>
      <c r="L589" s="5"/>
      <c r="M589" s="31"/>
    </row>
    <row r="590" spans="1:13" ht="18.75" customHeight="1">
      <c r="A590" s="29">
        <v>2273</v>
      </c>
      <c r="B590" s="254" t="s">
        <v>6</v>
      </c>
      <c r="C590" s="254"/>
      <c r="D590" s="254"/>
      <c r="E590" s="254"/>
      <c r="F590" s="254"/>
      <c r="G590" s="254"/>
      <c r="H590" s="254"/>
      <c r="I590" s="299"/>
      <c r="J590" s="299"/>
      <c r="K590" s="16"/>
      <c r="L590" s="5"/>
      <c r="M590" s="5"/>
    </row>
    <row r="591" spans="1:13" ht="37.5" customHeight="1">
      <c r="A591" s="26"/>
      <c r="B591" s="255" t="s">
        <v>596</v>
      </c>
      <c r="C591" s="255"/>
      <c r="D591" s="255"/>
      <c r="E591" s="255"/>
      <c r="F591" s="255"/>
      <c r="G591" s="255"/>
      <c r="H591" s="255"/>
      <c r="I591" s="299">
        <v>1869558.51</v>
      </c>
      <c r="J591" s="299"/>
      <c r="K591" s="16">
        <f>I591</f>
        <v>1869558.51</v>
      </c>
      <c r="L591" s="5"/>
      <c r="M591" s="5"/>
    </row>
    <row r="592" spans="1:13" ht="0.75" customHeight="1">
      <c r="A592" s="26"/>
      <c r="B592" s="302"/>
      <c r="C592" s="303"/>
      <c r="D592" s="303"/>
      <c r="E592" s="303"/>
      <c r="F592" s="303"/>
      <c r="G592" s="303"/>
      <c r="H592" s="304"/>
      <c r="I592" s="94"/>
      <c r="J592" s="94"/>
      <c r="K592" s="16"/>
      <c r="L592" s="5"/>
      <c r="M592" s="5"/>
    </row>
    <row r="593" spans="1:13" ht="18.75" customHeight="1">
      <c r="A593" s="29">
        <v>2274</v>
      </c>
      <c r="B593" s="254" t="s">
        <v>7</v>
      </c>
      <c r="C593" s="254"/>
      <c r="D593" s="254"/>
      <c r="E593" s="254"/>
      <c r="F593" s="254"/>
      <c r="G593" s="254"/>
      <c r="H593" s="254"/>
      <c r="I593" s="67"/>
      <c r="J593" s="33"/>
      <c r="K593" s="16"/>
      <c r="L593" s="5"/>
      <c r="M593" s="5"/>
    </row>
    <row r="594" spans="1:13" ht="18.75">
      <c r="A594" s="29"/>
      <c r="B594" s="255" t="s">
        <v>637</v>
      </c>
      <c r="C594" s="255"/>
      <c r="D594" s="255"/>
      <c r="E594" s="255"/>
      <c r="F594" s="255"/>
      <c r="G594" s="255"/>
      <c r="H594" s="255"/>
      <c r="I594" s="310">
        <v>7504742.66</v>
      </c>
      <c r="J594" s="310"/>
      <c r="K594" s="31">
        <f>I594</f>
        <v>7504742.66</v>
      </c>
      <c r="L594" s="5"/>
      <c r="M594" s="32"/>
    </row>
    <row r="595" spans="1:13" ht="18.75">
      <c r="A595" s="311">
        <v>2275</v>
      </c>
      <c r="B595" s="254" t="s">
        <v>8</v>
      </c>
      <c r="C595" s="254"/>
      <c r="D595" s="254"/>
      <c r="E595" s="254"/>
      <c r="F595" s="254"/>
      <c r="G595" s="254"/>
      <c r="H595" s="254"/>
      <c r="I595" s="299">
        <f>I596+I597+I598+I599</f>
        <v>1459691</v>
      </c>
      <c r="J595" s="299"/>
      <c r="K595" s="16">
        <f>I595</f>
        <v>1459691</v>
      </c>
      <c r="L595" s="5"/>
      <c r="M595" s="5"/>
    </row>
    <row r="596" spans="1:13" ht="18.75">
      <c r="A596" s="312"/>
      <c r="B596" s="255" t="s">
        <v>638</v>
      </c>
      <c r="C596" s="255"/>
      <c r="D596" s="255"/>
      <c r="E596" s="255"/>
      <c r="F596" s="255"/>
      <c r="G596" s="255"/>
      <c r="H596" s="255"/>
      <c r="I596" s="299">
        <v>1388660</v>
      </c>
      <c r="J596" s="299"/>
      <c r="K596" s="31"/>
      <c r="L596" s="5"/>
      <c r="M596" s="32"/>
    </row>
    <row r="597" spans="1:13" ht="18.75">
      <c r="A597" s="312"/>
      <c r="B597" s="255" t="s">
        <v>639</v>
      </c>
      <c r="C597" s="255"/>
      <c r="D597" s="255"/>
      <c r="E597" s="255"/>
      <c r="F597" s="255"/>
      <c r="G597" s="255"/>
      <c r="H597" s="255"/>
      <c r="I597" s="300">
        <v>31392</v>
      </c>
      <c r="J597" s="300"/>
      <c r="K597" s="16"/>
      <c r="L597" s="5"/>
      <c r="M597" s="5"/>
    </row>
    <row r="598" spans="1:13" ht="21" customHeight="1">
      <c r="A598" s="312"/>
      <c r="B598" s="179" t="s">
        <v>599</v>
      </c>
      <c r="C598" s="301"/>
      <c r="D598" s="301"/>
      <c r="E598" s="301"/>
      <c r="F598" s="301"/>
      <c r="G598" s="301"/>
      <c r="H598" s="180"/>
      <c r="I598" s="56">
        <v>14892</v>
      </c>
      <c r="J598" s="59"/>
      <c r="K598" s="21"/>
      <c r="L598" s="5"/>
      <c r="M598" s="5"/>
    </row>
    <row r="599" spans="1:13" ht="21" customHeight="1">
      <c r="A599" s="313"/>
      <c r="B599" s="179" t="s">
        <v>600</v>
      </c>
      <c r="C599" s="301"/>
      <c r="D599" s="301"/>
      <c r="E599" s="301"/>
      <c r="F599" s="301"/>
      <c r="G599" s="301"/>
      <c r="H599" s="180"/>
      <c r="I599" s="56">
        <v>24747</v>
      </c>
      <c r="J599" s="59"/>
      <c r="K599" s="21"/>
      <c r="L599" s="5"/>
      <c r="M599" s="5"/>
    </row>
    <row r="600" spans="1:13" ht="19.5" thickBot="1">
      <c r="A600" s="71">
        <v>2800</v>
      </c>
      <c r="B600" s="305" t="s">
        <v>69</v>
      </c>
      <c r="C600" s="305"/>
      <c r="D600" s="305"/>
      <c r="E600" s="305"/>
      <c r="F600" s="305"/>
      <c r="G600" s="305"/>
      <c r="H600" s="305"/>
      <c r="I600" s="299">
        <v>205000</v>
      </c>
      <c r="J600" s="299"/>
      <c r="K600" s="16">
        <f>I600</f>
        <v>205000</v>
      </c>
      <c r="L600" s="5"/>
      <c r="M600" s="5"/>
    </row>
    <row r="601" spans="1:13" ht="13.5" customHeight="1" hidden="1">
      <c r="A601" s="90"/>
      <c r="B601" s="306"/>
      <c r="C601" s="306"/>
      <c r="D601" s="306"/>
      <c r="E601" s="306"/>
      <c r="F601" s="306"/>
      <c r="G601" s="306"/>
      <c r="H601" s="306"/>
      <c r="I601" s="89"/>
      <c r="J601" s="27"/>
      <c r="K601" s="88"/>
      <c r="L601" s="5"/>
      <c r="M601" s="30"/>
    </row>
    <row r="602" spans="1:15" ht="18" customHeight="1" thickBot="1">
      <c r="A602" s="307" t="s">
        <v>9</v>
      </c>
      <c r="B602" s="308"/>
      <c r="C602" s="308"/>
      <c r="D602" s="308"/>
      <c r="E602" s="308"/>
      <c r="F602" s="308"/>
      <c r="G602" s="308"/>
      <c r="H602" s="308"/>
      <c r="I602" s="309"/>
      <c r="J602" s="85"/>
      <c r="K602" s="86">
        <f>I600+I570+I569+I568+K38+K36+K10+K464</f>
        <v>110730179.48</v>
      </c>
      <c r="O602" s="92"/>
    </row>
    <row r="603" spans="1:11" ht="30" customHeight="1">
      <c r="A603" s="68" t="s">
        <v>163</v>
      </c>
      <c r="I603" s="68"/>
      <c r="J603" s="68"/>
      <c r="K603" s="68"/>
    </row>
  </sheetData>
  <sheetProtection/>
  <mergeCells count="1394">
    <mergeCell ref="B599:H599"/>
    <mergeCell ref="B600:H600"/>
    <mergeCell ref="I600:J600"/>
    <mergeCell ref="B601:H601"/>
    <mergeCell ref="A602:I602"/>
    <mergeCell ref="B594:H594"/>
    <mergeCell ref="I594:J594"/>
    <mergeCell ref="A595:A599"/>
    <mergeCell ref="B595:H595"/>
    <mergeCell ref="I595:J595"/>
    <mergeCell ref="B596:H596"/>
    <mergeCell ref="I596:J596"/>
    <mergeCell ref="B597:H597"/>
    <mergeCell ref="I597:J597"/>
    <mergeCell ref="B598:H598"/>
    <mergeCell ref="B590:H590"/>
    <mergeCell ref="I590:J590"/>
    <mergeCell ref="B591:H591"/>
    <mergeCell ref="I591:J591"/>
    <mergeCell ref="B592:H592"/>
    <mergeCell ref="B593:H593"/>
    <mergeCell ref="B586:H586"/>
    <mergeCell ref="I586:J586"/>
    <mergeCell ref="B587:H587"/>
    <mergeCell ref="I587:J587"/>
    <mergeCell ref="B588:H588"/>
    <mergeCell ref="B589:H589"/>
    <mergeCell ref="I589:J589"/>
    <mergeCell ref="B583:H583"/>
    <mergeCell ref="I583:J583"/>
    <mergeCell ref="B584:H584"/>
    <mergeCell ref="I584:J584"/>
    <mergeCell ref="B585:H585"/>
    <mergeCell ref="I585:J585"/>
    <mergeCell ref="B578:H578"/>
    <mergeCell ref="B579:H579"/>
    <mergeCell ref="B580:H580"/>
    <mergeCell ref="B581:H581"/>
    <mergeCell ref="B582:H582"/>
    <mergeCell ref="I582:J582"/>
    <mergeCell ref="I574:J574"/>
    <mergeCell ref="B575:H575"/>
    <mergeCell ref="I575:J575"/>
    <mergeCell ref="B576:H576"/>
    <mergeCell ref="I576:J576"/>
    <mergeCell ref="B577:H577"/>
    <mergeCell ref="I577:J577"/>
    <mergeCell ref="B570:H570"/>
    <mergeCell ref="I570:J570"/>
    <mergeCell ref="A571:A585"/>
    <mergeCell ref="B571:H571"/>
    <mergeCell ref="I571:J571"/>
    <mergeCell ref="B572:H572"/>
    <mergeCell ref="I572:J572"/>
    <mergeCell ref="B573:H573"/>
    <mergeCell ref="I573:J573"/>
    <mergeCell ref="B574:H574"/>
    <mergeCell ref="B564:H564"/>
    <mergeCell ref="B565:H565"/>
    <mergeCell ref="B566:H566"/>
    <mergeCell ref="B567:H567"/>
    <mergeCell ref="B568:H568"/>
    <mergeCell ref="B569:H569"/>
    <mergeCell ref="B558:H558"/>
    <mergeCell ref="B559:H559"/>
    <mergeCell ref="B560:H560"/>
    <mergeCell ref="B561:H561"/>
    <mergeCell ref="B562:H562"/>
    <mergeCell ref="B563:H563"/>
    <mergeCell ref="B552:H552"/>
    <mergeCell ref="B553:H553"/>
    <mergeCell ref="B554:H554"/>
    <mergeCell ref="B555:H555"/>
    <mergeCell ref="B556:H556"/>
    <mergeCell ref="B557:H557"/>
    <mergeCell ref="B546:H546"/>
    <mergeCell ref="B547:H547"/>
    <mergeCell ref="B548:H548"/>
    <mergeCell ref="B549:H549"/>
    <mergeCell ref="B550:H550"/>
    <mergeCell ref="B551:H551"/>
    <mergeCell ref="B540:H540"/>
    <mergeCell ref="B541:H541"/>
    <mergeCell ref="B542:H542"/>
    <mergeCell ref="B543:H543"/>
    <mergeCell ref="B544:H544"/>
    <mergeCell ref="B545:H545"/>
    <mergeCell ref="B537:H537"/>
    <mergeCell ref="I537:J537"/>
    <mergeCell ref="B538:H538"/>
    <mergeCell ref="I538:J538"/>
    <mergeCell ref="B539:H539"/>
    <mergeCell ref="I539:J539"/>
    <mergeCell ref="B533:H533"/>
    <mergeCell ref="I533:J533"/>
    <mergeCell ref="B534:H534"/>
    <mergeCell ref="I534:J534"/>
    <mergeCell ref="B535:H535"/>
    <mergeCell ref="B536:H536"/>
    <mergeCell ref="I536:J536"/>
    <mergeCell ref="B530:H530"/>
    <mergeCell ref="I530:J530"/>
    <mergeCell ref="B531:H531"/>
    <mergeCell ref="I531:J531"/>
    <mergeCell ref="B532:H532"/>
    <mergeCell ref="I532:J532"/>
    <mergeCell ref="B527:H527"/>
    <mergeCell ref="I527:J527"/>
    <mergeCell ref="B528:H528"/>
    <mergeCell ref="I528:J528"/>
    <mergeCell ref="B529:H529"/>
    <mergeCell ref="I529:J529"/>
    <mergeCell ref="B523:H523"/>
    <mergeCell ref="I523:J523"/>
    <mergeCell ref="B524:H524"/>
    <mergeCell ref="B525:H525"/>
    <mergeCell ref="I525:J525"/>
    <mergeCell ref="B526:H526"/>
    <mergeCell ref="I526:J526"/>
    <mergeCell ref="K519:K521"/>
    <mergeCell ref="B520:H520"/>
    <mergeCell ref="M520:M521"/>
    <mergeCell ref="B521:H521"/>
    <mergeCell ref="I521:J521"/>
    <mergeCell ref="B522:H522"/>
    <mergeCell ref="I522:J522"/>
    <mergeCell ref="B516:H516"/>
    <mergeCell ref="I516:J516"/>
    <mergeCell ref="B517:H517"/>
    <mergeCell ref="I517:J517"/>
    <mergeCell ref="B518:H518"/>
    <mergeCell ref="B519:H519"/>
    <mergeCell ref="I519:J520"/>
    <mergeCell ref="B513:H513"/>
    <mergeCell ref="I513:J513"/>
    <mergeCell ref="B514:H514"/>
    <mergeCell ref="I514:J514"/>
    <mergeCell ref="B515:H515"/>
    <mergeCell ref="I515:J515"/>
    <mergeCell ref="B509:H509"/>
    <mergeCell ref="B510:H510"/>
    <mergeCell ref="I510:J510"/>
    <mergeCell ref="B511:H511"/>
    <mergeCell ref="I511:J511"/>
    <mergeCell ref="B512:H512"/>
    <mergeCell ref="I512:J512"/>
    <mergeCell ref="B503:H503"/>
    <mergeCell ref="B504:H504"/>
    <mergeCell ref="B505:H505"/>
    <mergeCell ref="B506:H506"/>
    <mergeCell ref="B507:H507"/>
    <mergeCell ref="B508:H508"/>
    <mergeCell ref="B499:H499"/>
    <mergeCell ref="I499:J499"/>
    <mergeCell ref="B500:H500"/>
    <mergeCell ref="I500:J500"/>
    <mergeCell ref="B501:H501"/>
    <mergeCell ref="B502:H502"/>
    <mergeCell ref="I502:J502"/>
    <mergeCell ref="B495:H495"/>
    <mergeCell ref="I495:J495"/>
    <mergeCell ref="B496:H496"/>
    <mergeCell ref="B497:H497"/>
    <mergeCell ref="I497:J497"/>
    <mergeCell ref="B498:H498"/>
    <mergeCell ref="B492:H492"/>
    <mergeCell ref="I492:J492"/>
    <mergeCell ref="B493:H493"/>
    <mergeCell ref="I493:J493"/>
    <mergeCell ref="B494:H494"/>
    <mergeCell ref="I494:J494"/>
    <mergeCell ref="B487:H487"/>
    <mergeCell ref="B488:H488"/>
    <mergeCell ref="I488:J488"/>
    <mergeCell ref="B489:H489"/>
    <mergeCell ref="B490:H490"/>
    <mergeCell ref="B491:H491"/>
    <mergeCell ref="I491:J491"/>
    <mergeCell ref="B483:H483"/>
    <mergeCell ref="I483:J483"/>
    <mergeCell ref="B484:H484"/>
    <mergeCell ref="I484:J484"/>
    <mergeCell ref="B485:H485"/>
    <mergeCell ref="B486:H486"/>
    <mergeCell ref="I486:J486"/>
    <mergeCell ref="B480:H480"/>
    <mergeCell ref="I480:J480"/>
    <mergeCell ref="B481:H481"/>
    <mergeCell ref="I481:J481"/>
    <mergeCell ref="B482:H482"/>
    <mergeCell ref="I482:J482"/>
    <mergeCell ref="B477:H477"/>
    <mergeCell ref="I477:J477"/>
    <mergeCell ref="B478:H478"/>
    <mergeCell ref="I478:J478"/>
    <mergeCell ref="B479:H479"/>
    <mergeCell ref="I479:J479"/>
    <mergeCell ref="I473:J473"/>
    <mergeCell ref="B474:H474"/>
    <mergeCell ref="I474:J474"/>
    <mergeCell ref="B475:H475"/>
    <mergeCell ref="I475:J475"/>
    <mergeCell ref="B476:H476"/>
    <mergeCell ref="I476:J476"/>
    <mergeCell ref="B469:H469"/>
    <mergeCell ref="I469:J469"/>
    <mergeCell ref="A470:A568"/>
    <mergeCell ref="B470:H470"/>
    <mergeCell ref="I470:J470"/>
    <mergeCell ref="B471:H471"/>
    <mergeCell ref="I471:J471"/>
    <mergeCell ref="B472:H472"/>
    <mergeCell ref="I472:J472"/>
    <mergeCell ref="B473:H473"/>
    <mergeCell ref="B464:J464"/>
    <mergeCell ref="A465:A469"/>
    <mergeCell ref="B465:H465"/>
    <mergeCell ref="I465:J465"/>
    <mergeCell ref="B466:H466"/>
    <mergeCell ref="I466:J466"/>
    <mergeCell ref="B467:H467"/>
    <mergeCell ref="I467:J467"/>
    <mergeCell ref="B468:H468"/>
    <mergeCell ref="I468:J468"/>
    <mergeCell ref="B461:H461"/>
    <mergeCell ref="B462:H462"/>
    <mergeCell ref="B463:H463"/>
    <mergeCell ref="I455:J455"/>
    <mergeCell ref="B456:H456"/>
    <mergeCell ref="B457:H457"/>
    <mergeCell ref="B458:H458"/>
    <mergeCell ref="B459:H459"/>
    <mergeCell ref="B460:H460"/>
    <mergeCell ref="B450:H450"/>
    <mergeCell ref="B451:H451"/>
    <mergeCell ref="B452:H452"/>
    <mergeCell ref="B453:H453"/>
    <mergeCell ref="B454:H454"/>
    <mergeCell ref="B455:H455"/>
    <mergeCell ref="B444:H444"/>
    <mergeCell ref="B445:H445"/>
    <mergeCell ref="B446:H446"/>
    <mergeCell ref="B447:H447"/>
    <mergeCell ref="B448:H448"/>
    <mergeCell ref="B449:H449"/>
    <mergeCell ref="B438:H438"/>
    <mergeCell ref="B439:H439"/>
    <mergeCell ref="B440:H440"/>
    <mergeCell ref="B441:H441"/>
    <mergeCell ref="B442:H442"/>
    <mergeCell ref="B443:H443"/>
    <mergeCell ref="B433:H433"/>
    <mergeCell ref="I433:J433"/>
    <mergeCell ref="B434:H434"/>
    <mergeCell ref="B435:H435"/>
    <mergeCell ref="B436:H436"/>
    <mergeCell ref="B437:H437"/>
    <mergeCell ref="B430:H430"/>
    <mergeCell ref="I430:J430"/>
    <mergeCell ref="B431:H431"/>
    <mergeCell ref="I431:J431"/>
    <mergeCell ref="B432:H432"/>
    <mergeCell ref="I432:J432"/>
    <mergeCell ref="B427:H427"/>
    <mergeCell ref="I427:J427"/>
    <mergeCell ref="B428:H428"/>
    <mergeCell ref="I428:J428"/>
    <mergeCell ref="B429:H429"/>
    <mergeCell ref="I429:J429"/>
    <mergeCell ref="B424:G424"/>
    <mergeCell ref="H424:J424"/>
    <mergeCell ref="B425:H425"/>
    <mergeCell ref="I425:J425"/>
    <mergeCell ref="B426:H426"/>
    <mergeCell ref="I426:J426"/>
    <mergeCell ref="B422:C422"/>
    <mergeCell ref="D422:E422"/>
    <mergeCell ref="H422:J422"/>
    <mergeCell ref="B423:C423"/>
    <mergeCell ref="D423:E423"/>
    <mergeCell ref="H423:J423"/>
    <mergeCell ref="B420:C420"/>
    <mergeCell ref="D420:E420"/>
    <mergeCell ref="H420:J420"/>
    <mergeCell ref="B421:C421"/>
    <mergeCell ref="D421:E421"/>
    <mergeCell ref="H421:J421"/>
    <mergeCell ref="B418:C418"/>
    <mergeCell ref="D418:E418"/>
    <mergeCell ref="H418:J418"/>
    <mergeCell ref="B419:C419"/>
    <mergeCell ref="D419:E419"/>
    <mergeCell ref="H419:J419"/>
    <mergeCell ref="B416:C416"/>
    <mergeCell ref="D416:E416"/>
    <mergeCell ref="H416:J416"/>
    <mergeCell ref="B417:C417"/>
    <mergeCell ref="D417:E417"/>
    <mergeCell ref="H417:J417"/>
    <mergeCell ref="B414:C414"/>
    <mergeCell ref="D414:E414"/>
    <mergeCell ref="H414:J414"/>
    <mergeCell ref="B415:C415"/>
    <mergeCell ref="D415:E415"/>
    <mergeCell ref="H415:J415"/>
    <mergeCell ref="B412:C412"/>
    <mergeCell ref="D412:E412"/>
    <mergeCell ref="H412:J412"/>
    <mergeCell ref="B413:C413"/>
    <mergeCell ref="D413:E413"/>
    <mergeCell ref="H413:J413"/>
    <mergeCell ref="B410:C410"/>
    <mergeCell ref="D410:E410"/>
    <mergeCell ref="H410:J410"/>
    <mergeCell ref="B411:C411"/>
    <mergeCell ref="D411:E411"/>
    <mergeCell ref="H411:J411"/>
    <mergeCell ref="B408:C408"/>
    <mergeCell ref="D408:E408"/>
    <mergeCell ref="H408:J408"/>
    <mergeCell ref="B409:C409"/>
    <mergeCell ref="D409:E409"/>
    <mergeCell ref="H409:J409"/>
    <mergeCell ref="B406:C406"/>
    <mergeCell ref="D406:E406"/>
    <mergeCell ref="H406:J406"/>
    <mergeCell ref="B407:C407"/>
    <mergeCell ref="D407:E407"/>
    <mergeCell ref="H407:J407"/>
    <mergeCell ref="B404:C404"/>
    <mergeCell ref="D404:E404"/>
    <mergeCell ref="H404:J404"/>
    <mergeCell ref="B405:C405"/>
    <mergeCell ref="D405:E405"/>
    <mergeCell ref="H405:J405"/>
    <mergeCell ref="B402:C402"/>
    <mergeCell ref="D402:E402"/>
    <mergeCell ref="H402:J402"/>
    <mergeCell ref="B403:C403"/>
    <mergeCell ref="D403:E403"/>
    <mergeCell ref="H403:J403"/>
    <mergeCell ref="B400:C400"/>
    <mergeCell ref="D400:E400"/>
    <mergeCell ref="H400:J400"/>
    <mergeCell ref="B401:C401"/>
    <mergeCell ref="D401:E401"/>
    <mergeCell ref="H401:J401"/>
    <mergeCell ref="B398:C398"/>
    <mergeCell ref="D398:E398"/>
    <mergeCell ref="H398:I398"/>
    <mergeCell ref="B399:C399"/>
    <mergeCell ref="D399:E399"/>
    <mergeCell ref="H399:J399"/>
    <mergeCell ref="B396:C396"/>
    <mergeCell ref="D396:E396"/>
    <mergeCell ref="H396:J396"/>
    <mergeCell ref="B397:C397"/>
    <mergeCell ref="D397:E397"/>
    <mergeCell ref="H397:J397"/>
    <mergeCell ref="B394:C394"/>
    <mergeCell ref="D394:E394"/>
    <mergeCell ref="H394:J394"/>
    <mergeCell ref="B395:C395"/>
    <mergeCell ref="D395:E395"/>
    <mergeCell ref="H395:J395"/>
    <mergeCell ref="B392:C392"/>
    <mergeCell ref="D392:E392"/>
    <mergeCell ref="H392:J392"/>
    <mergeCell ref="B393:C393"/>
    <mergeCell ref="D393:E393"/>
    <mergeCell ref="H393:J393"/>
    <mergeCell ref="B390:C390"/>
    <mergeCell ref="D390:E390"/>
    <mergeCell ref="H390:J390"/>
    <mergeCell ref="B391:C391"/>
    <mergeCell ref="D391:E391"/>
    <mergeCell ref="H391:J391"/>
    <mergeCell ref="B388:C388"/>
    <mergeCell ref="D388:E388"/>
    <mergeCell ref="H388:J388"/>
    <mergeCell ref="B389:C389"/>
    <mergeCell ref="D389:E389"/>
    <mergeCell ref="H389:J389"/>
    <mergeCell ref="B386:C386"/>
    <mergeCell ref="D386:E386"/>
    <mergeCell ref="H386:J386"/>
    <mergeCell ref="B387:C387"/>
    <mergeCell ref="D387:E387"/>
    <mergeCell ref="H387:J387"/>
    <mergeCell ref="B384:C384"/>
    <mergeCell ref="D384:E384"/>
    <mergeCell ref="H384:J384"/>
    <mergeCell ref="B385:C385"/>
    <mergeCell ref="D385:E385"/>
    <mergeCell ref="H385:J385"/>
    <mergeCell ref="B382:C382"/>
    <mergeCell ref="D382:E382"/>
    <mergeCell ref="H382:J382"/>
    <mergeCell ref="B383:C383"/>
    <mergeCell ref="D383:E383"/>
    <mergeCell ref="H383:J383"/>
    <mergeCell ref="B380:C380"/>
    <mergeCell ref="D380:E380"/>
    <mergeCell ref="H380:J380"/>
    <mergeCell ref="B381:C381"/>
    <mergeCell ref="D381:E381"/>
    <mergeCell ref="H381:J381"/>
    <mergeCell ref="B378:C378"/>
    <mergeCell ref="D378:E378"/>
    <mergeCell ref="H378:J378"/>
    <mergeCell ref="B379:C379"/>
    <mergeCell ref="D379:E379"/>
    <mergeCell ref="H379:J379"/>
    <mergeCell ref="B376:C376"/>
    <mergeCell ref="D376:E376"/>
    <mergeCell ref="H376:J376"/>
    <mergeCell ref="B377:C377"/>
    <mergeCell ref="D377:E377"/>
    <mergeCell ref="H377:J377"/>
    <mergeCell ref="B374:C374"/>
    <mergeCell ref="D374:E374"/>
    <mergeCell ref="H374:J374"/>
    <mergeCell ref="B375:C375"/>
    <mergeCell ref="D375:E375"/>
    <mergeCell ref="H375:J375"/>
    <mergeCell ref="B372:C372"/>
    <mergeCell ref="D372:E372"/>
    <mergeCell ref="H372:J372"/>
    <mergeCell ref="B373:C373"/>
    <mergeCell ref="D373:E373"/>
    <mergeCell ref="H373:J373"/>
    <mergeCell ref="B369:J369"/>
    <mergeCell ref="B370:C370"/>
    <mergeCell ref="D370:E370"/>
    <mergeCell ref="H370:J370"/>
    <mergeCell ref="B371:C371"/>
    <mergeCell ref="D371:E371"/>
    <mergeCell ref="H371:J371"/>
    <mergeCell ref="B366:H366"/>
    <mergeCell ref="I366:J366"/>
    <mergeCell ref="B367:H367"/>
    <mergeCell ref="I367:J367"/>
    <mergeCell ref="B368:H368"/>
    <mergeCell ref="I368:J368"/>
    <mergeCell ref="B363:H363"/>
    <mergeCell ref="I363:J363"/>
    <mergeCell ref="B364:H364"/>
    <mergeCell ref="I364:J364"/>
    <mergeCell ref="B365:H365"/>
    <mergeCell ref="I365:J365"/>
    <mergeCell ref="B357:I357"/>
    <mergeCell ref="B358:H358"/>
    <mergeCell ref="B359:H359"/>
    <mergeCell ref="B360:H360"/>
    <mergeCell ref="I360:J360"/>
    <mergeCell ref="B361:H362"/>
    <mergeCell ref="I361:J362"/>
    <mergeCell ref="B353:F353"/>
    <mergeCell ref="I353:J353"/>
    <mergeCell ref="B354:F354"/>
    <mergeCell ref="B355:F355"/>
    <mergeCell ref="I355:J355"/>
    <mergeCell ref="B356:H356"/>
    <mergeCell ref="I356:J356"/>
    <mergeCell ref="B348:J348"/>
    <mergeCell ref="B349:I349"/>
    <mergeCell ref="B350:I350"/>
    <mergeCell ref="B351:F351"/>
    <mergeCell ref="I351:J351"/>
    <mergeCell ref="B352:F352"/>
    <mergeCell ref="I352:J352"/>
    <mergeCell ref="B344:F344"/>
    <mergeCell ref="I344:J344"/>
    <mergeCell ref="B345:F345"/>
    <mergeCell ref="I345:J345"/>
    <mergeCell ref="B346:F346"/>
    <mergeCell ref="B347:H347"/>
    <mergeCell ref="I347:J347"/>
    <mergeCell ref="B341:F341"/>
    <mergeCell ref="I341:J341"/>
    <mergeCell ref="B342:F342"/>
    <mergeCell ref="I342:J342"/>
    <mergeCell ref="B343:F343"/>
    <mergeCell ref="I343:J343"/>
    <mergeCell ref="B338:F338"/>
    <mergeCell ref="I338:J338"/>
    <mergeCell ref="B339:F339"/>
    <mergeCell ref="I339:J339"/>
    <mergeCell ref="B340:F340"/>
    <mergeCell ref="I340:J340"/>
    <mergeCell ref="B335:F335"/>
    <mergeCell ref="I335:J335"/>
    <mergeCell ref="B336:F336"/>
    <mergeCell ref="I336:J336"/>
    <mergeCell ref="B337:F337"/>
    <mergeCell ref="I337:J337"/>
    <mergeCell ref="B332:F332"/>
    <mergeCell ref="I332:J332"/>
    <mergeCell ref="B333:F333"/>
    <mergeCell ref="I333:J333"/>
    <mergeCell ref="B334:F334"/>
    <mergeCell ref="I334:J334"/>
    <mergeCell ref="B328:J328"/>
    <mergeCell ref="B329:F329"/>
    <mergeCell ref="I329:J329"/>
    <mergeCell ref="B330:F330"/>
    <mergeCell ref="I330:J330"/>
    <mergeCell ref="B331:F331"/>
    <mergeCell ref="I331:J331"/>
    <mergeCell ref="B324:H324"/>
    <mergeCell ref="I324:J324"/>
    <mergeCell ref="B325:H325"/>
    <mergeCell ref="B326:H326"/>
    <mergeCell ref="I326:J326"/>
    <mergeCell ref="B327:H327"/>
    <mergeCell ref="I327:J327"/>
    <mergeCell ref="B321:C321"/>
    <mergeCell ref="D321:E321"/>
    <mergeCell ref="H321:J321"/>
    <mergeCell ref="B322:J322"/>
    <mergeCell ref="B323:H323"/>
    <mergeCell ref="I323:J323"/>
    <mergeCell ref="B319:C319"/>
    <mergeCell ref="D319:E319"/>
    <mergeCell ref="H319:J319"/>
    <mergeCell ref="B320:C320"/>
    <mergeCell ref="D320:E320"/>
    <mergeCell ref="H320:J320"/>
    <mergeCell ref="B317:C317"/>
    <mergeCell ref="D317:E317"/>
    <mergeCell ref="H317:J317"/>
    <mergeCell ref="B318:C318"/>
    <mergeCell ref="D318:E318"/>
    <mergeCell ref="H318:J318"/>
    <mergeCell ref="B315:C315"/>
    <mergeCell ref="D315:E315"/>
    <mergeCell ref="H315:J315"/>
    <mergeCell ref="B316:C316"/>
    <mergeCell ref="D316:E316"/>
    <mergeCell ref="H316:J316"/>
    <mergeCell ref="B313:C313"/>
    <mergeCell ref="D313:E313"/>
    <mergeCell ref="H313:J313"/>
    <mergeCell ref="B314:C314"/>
    <mergeCell ref="D314:E314"/>
    <mergeCell ref="H314:J314"/>
    <mergeCell ref="B311:C311"/>
    <mergeCell ref="D311:E311"/>
    <mergeCell ref="H311:J311"/>
    <mergeCell ref="B312:C312"/>
    <mergeCell ref="D312:E312"/>
    <mergeCell ref="H312:J312"/>
    <mergeCell ref="B309:C309"/>
    <mergeCell ref="D309:E309"/>
    <mergeCell ref="H309:I309"/>
    <mergeCell ref="B310:C310"/>
    <mergeCell ref="D310:E310"/>
    <mergeCell ref="H310:J310"/>
    <mergeCell ref="B307:C307"/>
    <mergeCell ref="D307:E307"/>
    <mergeCell ref="H307:J307"/>
    <mergeCell ref="B308:C308"/>
    <mergeCell ref="D308:E308"/>
    <mergeCell ref="H308:I308"/>
    <mergeCell ref="B305:C305"/>
    <mergeCell ref="D305:E305"/>
    <mergeCell ref="H305:J305"/>
    <mergeCell ref="B306:C306"/>
    <mergeCell ref="D306:E306"/>
    <mergeCell ref="H306:J306"/>
    <mergeCell ref="B303:C303"/>
    <mergeCell ref="D303:E303"/>
    <mergeCell ref="H303:J303"/>
    <mergeCell ref="B304:C304"/>
    <mergeCell ref="D304:E304"/>
    <mergeCell ref="H304:J304"/>
    <mergeCell ref="B301:C301"/>
    <mergeCell ref="D301:E301"/>
    <mergeCell ref="H301:J301"/>
    <mergeCell ref="B302:C302"/>
    <mergeCell ref="D302:E302"/>
    <mergeCell ref="H302:J302"/>
    <mergeCell ref="B299:C299"/>
    <mergeCell ref="D299:E299"/>
    <mergeCell ref="H299:J299"/>
    <mergeCell ref="B300:C300"/>
    <mergeCell ref="D300:E300"/>
    <mergeCell ref="H300:J300"/>
    <mergeCell ref="B297:C297"/>
    <mergeCell ref="D297:E297"/>
    <mergeCell ref="H297:J297"/>
    <mergeCell ref="B298:C298"/>
    <mergeCell ref="D298:E298"/>
    <mergeCell ref="H298:I298"/>
    <mergeCell ref="B295:C295"/>
    <mergeCell ref="D295:E295"/>
    <mergeCell ref="H295:J295"/>
    <mergeCell ref="B296:C296"/>
    <mergeCell ref="D296:E296"/>
    <mergeCell ref="H296:J296"/>
    <mergeCell ref="B292:J292"/>
    <mergeCell ref="B293:C293"/>
    <mergeCell ref="D293:E293"/>
    <mergeCell ref="H293:J293"/>
    <mergeCell ref="B294:C294"/>
    <mergeCell ref="D294:E294"/>
    <mergeCell ref="H294:J294"/>
    <mergeCell ref="B290:C290"/>
    <mergeCell ref="D290:E290"/>
    <mergeCell ref="H290:J290"/>
    <mergeCell ref="B291:C291"/>
    <mergeCell ref="D291:E291"/>
    <mergeCell ref="H291:J291"/>
    <mergeCell ref="B288:C288"/>
    <mergeCell ref="D288:E288"/>
    <mergeCell ref="H288:J288"/>
    <mergeCell ref="B289:C289"/>
    <mergeCell ref="D289:E289"/>
    <mergeCell ref="H289:J289"/>
    <mergeCell ref="B286:C286"/>
    <mergeCell ref="D286:E286"/>
    <mergeCell ref="H286:J286"/>
    <mergeCell ref="B287:C287"/>
    <mergeCell ref="D287:E287"/>
    <mergeCell ref="H287:J287"/>
    <mergeCell ref="B284:C284"/>
    <mergeCell ref="D284:E284"/>
    <mergeCell ref="H284:I284"/>
    <mergeCell ref="B285:C285"/>
    <mergeCell ref="D285:E285"/>
    <mergeCell ref="H285:I285"/>
    <mergeCell ref="B282:C282"/>
    <mergeCell ref="D282:E282"/>
    <mergeCell ref="H282:J282"/>
    <mergeCell ref="B283:C283"/>
    <mergeCell ref="D283:E283"/>
    <mergeCell ref="H283:J283"/>
    <mergeCell ref="B280:C280"/>
    <mergeCell ref="D280:E280"/>
    <mergeCell ref="H280:J280"/>
    <mergeCell ref="B281:C281"/>
    <mergeCell ref="D281:E281"/>
    <mergeCell ref="H281:J281"/>
    <mergeCell ref="B278:C278"/>
    <mergeCell ref="D278:E278"/>
    <mergeCell ref="H278:I278"/>
    <mergeCell ref="B279:C279"/>
    <mergeCell ref="D279:E279"/>
    <mergeCell ref="H279:J279"/>
    <mergeCell ref="B276:C276"/>
    <mergeCell ref="D276:E276"/>
    <mergeCell ref="H276:J276"/>
    <mergeCell ref="B277:C277"/>
    <mergeCell ref="D277:E277"/>
    <mergeCell ref="H277:J277"/>
    <mergeCell ref="B273:J273"/>
    <mergeCell ref="B274:C274"/>
    <mergeCell ref="D274:E274"/>
    <mergeCell ref="H274:J274"/>
    <mergeCell ref="B275:C275"/>
    <mergeCell ref="D275:E275"/>
    <mergeCell ref="H275:J275"/>
    <mergeCell ref="B271:C271"/>
    <mergeCell ref="D271:E271"/>
    <mergeCell ref="H271:J271"/>
    <mergeCell ref="B272:C272"/>
    <mergeCell ref="D272:E272"/>
    <mergeCell ref="H272:J272"/>
    <mergeCell ref="B269:C269"/>
    <mergeCell ref="D269:E269"/>
    <mergeCell ref="H269:J269"/>
    <mergeCell ref="B270:C270"/>
    <mergeCell ref="D270:E270"/>
    <mergeCell ref="H270:J270"/>
    <mergeCell ref="B267:C267"/>
    <mergeCell ref="D267:E267"/>
    <mergeCell ref="H267:J267"/>
    <mergeCell ref="B268:C268"/>
    <mergeCell ref="D268:E268"/>
    <mergeCell ref="H268:J268"/>
    <mergeCell ref="B265:C265"/>
    <mergeCell ref="D265:E265"/>
    <mergeCell ref="H265:J265"/>
    <mergeCell ref="B266:C266"/>
    <mergeCell ref="D266:E266"/>
    <mergeCell ref="H266:J266"/>
    <mergeCell ref="B263:C263"/>
    <mergeCell ref="D263:E263"/>
    <mergeCell ref="H263:J263"/>
    <mergeCell ref="B264:C264"/>
    <mergeCell ref="D264:E264"/>
    <mergeCell ref="H264:J264"/>
    <mergeCell ref="B261:C261"/>
    <mergeCell ref="D261:E261"/>
    <mergeCell ref="H261:J261"/>
    <mergeCell ref="B262:C262"/>
    <mergeCell ref="D262:E262"/>
    <mergeCell ref="H262:J262"/>
    <mergeCell ref="B259:C259"/>
    <mergeCell ref="D259:E259"/>
    <mergeCell ref="H259:J259"/>
    <mergeCell ref="B260:C260"/>
    <mergeCell ref="D260:E260"/>
    <mergeCell ref="H260:J260"/>
    <mergeCell ref="B257:C257"/>
    <mergeCell ref="D257:E257"/>
    <mergeCell ref="H257:J257"/>
    <mergeCell ref="B258:C258"/>
    <mergeCell ref="D258:E258"/>
    <mergeCell ref="H258:J258"/>
    <mergeCell ref="B255:C255"/>
    <mergeCell ref="D255:E255"/>
    <mergeCell ref="H255:J255"/>
    <mergeCell ref="B256:C256"/>
    <mergeCell ref="D256:E256"/>
    <mergeCell ref="H256:J256"/>
    <mergeCell ref="B253:C253"/>
    <mergeCell ref="D253:E253"/>
    <mergeCell ref="H253:J253"/>
    <mergeCell ref="B254:C254"/>
    <mergeCell ref="D254:E254"/>
    <mergeCell ref="H254:J254"/>
    <mergeCell ref="B251:C251"/>
    <mergeCell ref="D251:E251"/>
    <mergeCell ref="H251:J251"/>
    <mergeCell ref="B252:C252"/>
    <mergeCell ref="D252:E252"/>
    <mergeCell ref="H252:J252"/>
    <mergeCell ref="B249:C249"/>
    <mergeCell ref="D249:E249"/>
    <mergeCell ref="H249:J249"/>
    <mergeCell ref="B250:C250"/>
    <mergeCell ref="D250:E250"/>
    <mergeCell ref="H250:J250"/>
    <mergeCell ref="B247:C247"/>
    <mergeCell ref="D247:E247"/>
    <mergeCell ref="H247:J247"/>
    <mergeCell ref="B248:C248"/>
    <mergeCell ref="D248:E248"/>
    <mergeCell ref="H248:J248"/>
    <mergeCell ref="B244:C244"/>
    <mergeCell ref="D244:E244"/>
    <mergeCell ref="H244:J244"/>
    <mergeCell ref="B245:J245"/>
    <mergeCell ref="B246:C246"/>
    <mergeCell ref="D246:E246"/>
    <mergeCell ref="H246:J246"/>
    <mergeCell ref="B242:C242"/>
    <mergeCell ref="D242:E242"/>
    <mergeCell ref="H242:J242"/>
    <mergeCell ref="B243:C243"/>
    <mergeCell ref="D243:E243"/>
    <mergeCell ref="H243:J243"/>
    <mergeCell ref="B240:C240"/>
    <mergeCell ref="D240:E240"/>
    <mergeCell ref="H240:J240"/>
    <mergeCell ref="B241:C241"/>
    <mergeCell ref="D241:E241"/>
    <mergeCell ref="H241:J241"/>
    <mergeCell ref="B238:C238"/>
    <mergeCell ref="D238:E238"/>
    <mergeCell ref="H238:J238"/>
    <mergeCell ref="B239:C239"/>
    <mergeCell ref="D239:E239"/>
    <mergeCell ref="H239:J239"/>
    <mergeCell ref="B236:C236"/>
    <mergeCell ref="D236:E236"/>
    <mergeCell ref="H236:J236"/>
    <mergeCell ref="B237:C237"/>
    <mergeCell ref="D237:E237"/>
    <mergeCell ref="H237:J237"/>
    <mergeCell ref="B234:C234"/>
    <mergeCell ref="D234:E234"/>
    <mergeCell ref="H234:J234"/>
    <mergeCell ref="B235:C235"/>
    <mergeCell ref="D235:E235"/>
    <mergeCell ref="H235:J235"/>
    <mergeCell ref="B232:C232"/>
    <mergeCell ref="D232:E232"/>
    <mergeCell ref="H232:J232"/>
    <mergeCell ref="B233:C233"/>
    <mergeCell ref="D233:E233"/>
    <mergeCell ref="H233:J233"/>
    <mergeCell ref="B230:C230"/>
    <mergeCell ref="D230:E230"/>
    <mergeCell ref="H230:J230"/>
    <mergeCell ref="B231:C231"/>
    <mergeCell ref="D231:E231"/>
    <mergeCell ref="H231:J231"/>
    <mergeCell ref="B228:C228"/>
    <mergeCell ref="D228:E228"/>
    <mergeCell ref="H228:J228"/>
    <mergeCell ref="B229:C229"/>
    <mergeCell ref="D229:E229"/>
    <mergeCell ref="H229:J229"/>
    <mergeCell ref="B226:C226"/>
    <mergeCell ref="D226:E226"/>
    <mergeCell ref="H226:J226"/>
    <mergeCell ref="B227:C227"/>
    <mergeCell ref="D227:E227"/>
    <mergeCell ref="H227:J227"/>
    <mergeCell ref="B224:C224"/>
    <mergeCell ref="D224:E224"/>
    <mergeCell ref="H224:J224"/>
    <mergeCell ref="B225:C225"/>
    <mergeCell ref="D225:E225"/>
    <mergeCell ref="H225:J225"/>
    <mergeCell ref="B222:C222"/>
    <mergeCell ref="D222:E222"/>
    <mergeCell ref="H222:J222"/>
    <mergeCell ref="B223:C223"/>
    <mergeCell ref="D223:E223"/>
    <mergeCell ref="H223:J223"/>
    <mergeCell ref="B220:C220"/>
    <mergeCell ref="D220:E220"/>
    <mergeCell ref="H220:J220"/>
    <mergeCell ref="B221:C221"/>
    <mergeCell ref="D221:E221"/>
    <mergeCell ref="H221:J221"/>
    <mergeCell ref="B218:C218"/>
    <mergeCell ref="D218:E218"/>
    <mergeCell ref="H218:J218"/>
    <mergeCell ref="B219:C219"/>
    <mergeCell ref="D219:E219"/>
    <mergeCell ref="H219:J219"/>
    <mergeCell ref="B216:C216"/>
    <mergeCell ref="D216:E216"/>
    <mergeCell ref="H216:J216"/>
    <mergeCell ref="B217:C217"/>
    <mergeCell ref="D217:E217"/>
    <mergeCell ref="H217:I217"/>
    <mergeCell ref="B214:C214"/>
    <mergeCell ref="D214:E214"/>
    <mergeCell ref="H214:J214"/>
    <mergeCell ref="B215:C215"/>
    <mergeCell ref="D215:E215"/>
    <mergeCell ref="H215:J215"/>
    <mergeCell ref="B212:C212"/>
    <mergeCell ref="D212:E212"/>
    <mergeCell ref="H212:J212"/>
    <mergeCell ref="B213:C213"/>
    <mergeCell ref="D213:E213"/>
    <mergeCell ref="H213:J213"/>
    <mergeCell ref="B210:C210"/>
    <mergeCell ref="D210:E210"/>
    <mergeCell ref="H210:J210"/>
    <mergeCell ref="B211:C211"/>
    <mergeCell ref="D211:E211"/>
    <mergeCell ref="H211:J211"/>
    <mergeCell ref="B208:C208"/>
    <mergeCell ref="D208:E208"/>
    <mergeCell ref="H208:J208"/>
    <mergeCell ref="B209:C209"/>
    <mergeCell ref="D209:E209"/>
    <mergeCell ref="H209:J209"/>
    <mergeCell ref="B206:C206"/>
    <mergeCell ref="D206:E206"/>
    <mergeCell ref="H206:J206"/>
    <mergeCell ref="B207:C207"/>
    <mergeCell ref="D207:E207"/>
    <mergeCell ref="H207:J207"/>
    <mergeCell ref="B204:C204"/>
    <mergeCell ref="D204:E204"/>
    <mergeCell ref="H204:J204"/>
    <mergeCell ref="B205:C205"/>
    <mergeCell ref="D205:E205"/>
    <mergeCell ref="H205:J205"/>
    <mergeCell ref="B202:C202"/>
    <mergeCell ref="D202:E202"/>
    <mergeCell ref="H202:J202"/>
    <mergeCell ref="B203:C203"/>
    <mergeCell ref="D203:E203"/>
    <mergeCell ref="H203:J203"/>
    <mergeCell ref="B200:C200"/>
    <mergeCell ref="D200:E200"/>
    <mergeCell ref="H200:J200"/>
    <mergeCell ref="B201:C201"/>
    <mergeCell ref="D201:E201"/>
    <mergeCell ref="H201:J201"/>
    <mergeCell ref="B197:J197"/>
    <mergeCell ref="B198:C198"/>
    <mergeCell ref="D198:E198"/>
    <mergeCell ref="H198:J198"/>
    <mergeCell ref="B199:C199"/>
    <mergeCell ref="D199:E199"/>
    <mergeCell ref="H199:J199"/>
    <mergeCell ref="B195:C195"/>
    <mergeCell ref="D195:E195"/>
    <mergeCell ref="H195:I195"/>
    <mergeCell ref="B196:C196"/>
    <mergeCell ref="D196:E196"/>
    <mergeCell ref="H196:J196"/>
    <mergeCell ref="B193:C193"/>
    <mergeCell ref="D193:E193"/>
    <mergeCell ref="H193:J193"/>
    <mergeCell ref="B194:C194"/>
    <mergeCell ref="D194:E194"/>
    <mergeCell ref="H194:J194"/>
    <mergeCell ref="B191:C191"/>
    <mergeCell ref="D191:E191"/>
    <mergeCell ref="H191:J191"/>
    <mergeCell ref="B192:C192"/>
    <mergeCell ref="D192:E192"/>
    <mergeCell ref="H192:J192"/>
    <mergeCell ref="B189:C189"/>
    <mergeCell ref="D189:E189"/>
    <mergeCell ref="H189:J189"/>
    <mergeCell ref="B190:C190"/>
    <mergeCell ref="D190:E190"/>
    <mergeCell ref="H190:I190"/>
    <mergeCell ref="B187:C187"/>
    <mergeCell ref="D187:E187"/>
    <mergeCell ref="H187:I187"/>
    <mergeCell ref="B188:C188"/>
    <mergeCell ref="D188:E188"/>
    <mergeCell ref="H188:I188"/>
    <mergeCell ref="B185:C185"/>
    <mergeCell ref="D185:E185"/>
    <mergeCell ref="H185:I185"/>
    <mergeCell ref="B186:C186"/>
    <mergeCell ref="D186:E186"/>
    <mergeCell ref="H186:J186"/>
    <mergeCell ref="B183:C183"/>
    <mergeCell ref="D183:E183"/>
    <mergeCell ref="H183:J183"/>
    <mergeCell ref="B184:C184"/>
    <mergeCell ref="D184:E184"/>
    <mergeCell ref="H184:J184"/>
    <mergeCell ref="B181:C181"/>
    <mergeCell ref="D181:E181"/>
    <mergeCell ref="H181:J181"/>
    <mergeCell ref="B182:C182"/>
    <mergeCell ref="D182:E182"/>
    <mergeCell ref="H182:J182"/>
    <mergeCell ref="B178:J178"/>
    <mergeCell ref="B179:C179"/>
    <mergeCell ref="D179:E179"/>
    <mergeCell ref="H179:J179"/>
    <mergeCell ref="B180:C180"/>
    <mergeCell ref="D180:E180"/>
    <mergeCell ref="H180:J180"/>
    <mergeCell ref="B176:C176"/>
    <mergeCell ref="D176:E176"/>
    <mergeCell ref="H176:J176"/>
    <mergeCell ref="B177:C177"/>
    <mergeCell ref="D177:E177"/>
    <mergeCell ref="H177:I177"/>
    <mergeCell ref="B174:C174"/>
    <mergeCell ref="D174:E174"/>
    <mergeCell ref="H174:J174"/>
    <mergeCell ref="B175:C175"/>
    <mergeCell ref="D175:E175"/>
    <mergeCell ref="H175:J175"/>
    <mergeCell ref="B172:C172"/>
    <mergeCell ref="D172:E172"/>
    <mergeCell ref="H172:J172"/>
    <mergeCell ref="B173:C173"/>
    <mergeCell ref="D173:E173"/>
    <mergeCell ref="H173:J173"/>
    <mergeCell ref="B170:C170"/>
    <mergeCell ref="D170:E170"/>
    <mergeCell ref="H170:J170"/>
    <mergeCell ref="B171:C171"/>
    <mergeCell ref="D171:E171"/>
    <mergeCell ref="H171:J171"/>
    <mergeCell ref="B168:C168"/>
    <mergeCell ref="D168:E168"/>
    <mergeCell ref="H168:J168"/>
    <mergeCell ref="B169:C169"/>
    <mergeCell ref="D169:E169"/>
    <mergeCell ref="H169:J169"/>
    <mergeCell ref="B166:C166"/>
    <mergeCell ref="D166:E166"/>
    <mergeCell ref="H166:J166"/>
    <mergeCell ref="B167:C167"/>
    <mergeCell ref="D167:E167"/>
    <mergeCell ref="H167:J167"/>
    <mergeCell ref="B164:C164"/>
    <mergeCell ref="D164:E164"/>
    <mergeCell ref="H164:J164"/>
    <mergeCell ref="B165:C165"/>
    <mergeCell ref="D165:E165"/>
    <mergeCell ref="H165:J165"/>
    <mergeCell ref="B162:C162"/>
    <mergeCell ref="D162:E162"/>
    <mergeCell ref="H162:I162"/>
    <mergeCell ref="B163:C163"/>
    <mergeCell ref="D163:E163"/>
    <mergeCell ref="H163:I163"/>
    <mergeCell ref="B160:C160"/>
    <mergeCell ref="D160:E160"/>
    <mergeCell ref="H160:I160"/>
    <mergeCell ref="B161:C161"/>
    <mergeCell ref="D161:E161"/>
    <mergeCell ref="H161:I161"/>
    <mergeCell ref="B158:C158"/>
    <mergeCell ref="D158:E158"/>
    <mergeCell ref="H158:I158"/>
    <mergeCell ref="B159:C159"/>
    <mergeCell ref="D159:E159"/>
    <mergeCell ref="H159:I159"/>
    <mergeCell ref="B156:C156"/>
    <mergeCell ref="D156:E156"/>
    <mergeCell ref="H156:I156"/>
    <mergeCell ref="B157:C157"/>
    <mergeCell ref="D157:E157"/>
    <mergeCell ref="H157:I157"/>
    <mergeCell ref="B154:C154"/>
    <mergeCell ref="D154:E154"/>
    <mergeCell ref="H154:I154"/>
    <mergeCell ref="B155:C155"/>
    <mergeCell ref="D155:E155"/>
    <mergeCell ref="H155:I155"/>
    <mergeCell ref="B152:C152"/>
    <mergeCell ref="D152:E152"/>
    <mergeCell ref="H152:J152"/>
    <mergeCell ref="B153:C153"/>
    <mergeCell ref="D153:E153"/>
    <mergeCell ref="H153:I153"/>
    <mergeCell ref="B150:C150"/>
    <mergeCell ref="D150:E150"/>
    <mergeCell ref="H150:J150"/>
    <mergeCell ref="B151:C151"/>
    <mergeCell ref="D151:E151"/>
    <mergeCell ref="H151:J151"/>
    <mergeCell ref="B148:C148"/>
    <mergeCell ref="D148:E148"/>
    <mergeCell ref="H148:I148"/>
    <mergeCell ref="B149:C149"/>
    <mergeCell ref="D149:E149"/>
    <mergeCell ref="H149:J149"/>
    <mergeCell ref="B146:C146"/>
    <mergeCell ref="D146:E146"/>
    <mergeCell ref="H146:J146"/>
    <mergeCell ref="B147:C147"/>
    <mergeCell ref="D147:E147"/>
    <mergeCell ref="H147:I147"/>
    <mergeCell ref="B144:C144"/>
    <mergeCell ref="D144:E144"/>
    <mergeCell ref="H144:I144"/>
    <mergeCell ref="B145:C145"/>
    <mergeCell ref="D145:E145"/>
    <mergeCell ref="H145:I145"/>
    <mergeCell ref="B142:C142"/>
    <mergeCell ref="D142:E142"/>
    <mergeCell ref="H142:J142"/>
    <mergeCell ref="B143:C143"/>
    <mergeCell ref="D143:E143"/>
    <mergeCell ref="H143:J143"/>
    <mergeCell ref="B139:C139"/>
    <mergeCell ref="D139:E139"/>
    <mergeCell ref="H139:J139"/>
    <mergeCell ref="B140:J140"/>
    <mergeCell ref="B141:C141"/>
    <mergeCell ref="D141:E141"/>
    <mergeCell ref="H141:J141"/>
    <mergeCell ref="B137:C137"/>
    <mergeCell ref="D137:E137"/>
    <mergeCell ref="H137:I137"/>
    <mergeCell ref="B138:C138"/>
    <mergeCell ref="D138:E138"/>
    <mergeCell ref="H138:J138"/>
    <mergeCell ref="B135:C135"/>
    <mergeCell ref="D135:E135"/>
    <mergeCell ref="H135:I135"/>
    <mergeCell ref="B136:C136"/>
    <mergeCell ref="D136:E136"/>
    <mergeCell ref="H136:I136"/>
    <mergeCell ref="B133:C133"/>
    <mergeCell ref="D133:E133"/>
    <mergeCell ref="H133:I133"/>
    <mergeCell ref="B134:C134"/>
    <mergeCell ref="D134:E134"/>
    <mergeCell ref="H134:I134"/>
    <mergeCell ref="B131:C131"/>
    <mergeCell ref="D131:E131"/>
    <mergeCell ref="H131:I131"/>
    <mergeCell ref="B132:C132"/>
    <mergeCell ref="D132:E132"/>
    <mergeCell ref="H132:J132"/>
    <mergeCell ref="B129:C129"/>
    <mergeCell ref="D129:E129"/>
    <mergeCell ref="H129:J129"/>
    <mergeCell ref="B130:C130"/>
    <mergeCell ref="D130:E130"/>
    <mergeCell ref="H130:J130"/>
    <mergeCell ref="B127:C127"/>
    <mergeCell ref="D127:E127"/>
    <mergeCell ref="H127:I127"/>
    <mergeCell ref="B128:C128"/>
    <mergeCell ref="D128:E128"/>
    <mergeCell ref="H128:J128"/>
    <mergeCell ref="B125:C125"/>
    <mergeCell ref="D125:E125"/>
    <mergeCell ref="H125:J125"/>
    <mergeCell ref="B126:C126"/>
    <mergeCell ref="D126:E126"/>
    <mergeCell ref="H126:I126"/>
    <mergeCell ref="B123:C123"/>
    <mergeCell ref="D123:E123"/>
    <mergeCell ref="H123:J123"/>
    <mergeCell ref="B124:C124"/>
    <mergeCell ref="D124:E124"/>
    <mergeCell ref="H124:J124"/>
    <mergeCell ref="B121:C121"/>
    <mergeCell ref="D121:E121"/>
    <mergeCell ref="H121:J121"/>
    <mergeCell ref="B122:C122"/>
    <mergeCell ref="D122:E122"/>
    <mergeCell ref="H122:J122"/>
    <mergeCell ref="B119:C119"/>
    <mergeCell ref="D119:E119"/>
    <mergeCell ref="H119:J119"/>
    <mergeCell ref="B120:C120"/>
    <mergeCell ref="D120:E120"/>
    <mergeCell ref="H120:J120"/>
    <mergeCell ref="B117:C117"/>
    <mergeCell ref="D117:E117"/>
    <mergeCell ref="H117:J117"/>
    <mergeCell ref="B118:C118"/>
    <mergeCell ref="D118:E118"/>
    <mergeCell ref="H118:J118"/>
    <mergeCell ref="B115:C115"/>
    <mergeCell ref="D115:E115"/>
    <mergeCell ref="H115:J115"/>
    <mergeCell ref="B116:C116"/>
    <mergeCell ref="D116:E116"/>
    <mergeCell ref="H116:J116"/>
    <mergeCell ref="B113:C113"/>
    <mergeCell ref="D113:E113"/>
    <mergeCell ref="H113:J113"/>
    <mergeCell ref="B114:C114"/>
    <mergeCell ref="D114:E114"/>
    <mergeCell ref="H114:J114"/>
    <mergeCell ref="B111:C111"/>
    <mergeCell ref="D111:E111"/>
    <mergeCell ref="H111:J111"/>
    <mergeCell ref="B112:C112"/>
    <mergeCell ref="D112:E112"/>
    <mergeCell ref="H112:J112"/>
    <mergeCell ref="B109:C109"/>
    <mergeCell ref="D109:E109"/>
    <mergeCell ref="H109:J109"/>
    <mergeCell ref="B110:C110"/>
    <mergeCell ref="D110:E110"/>
    <mergeCell ref="H110:J110"/>
    <mergeCell ref="B107:C107"/>
    <mergeCell ref="D107:E107"/>
    <mergeCell ref="H107:J107"/>
    <mergeCell ref="B108:C108"/>
    <mergeCell ref="D108:E108"/>
    <mergeCell ref="H108:J108"/>
    <mergeCell ref="B105:C105"/>
    <mergeCell ref="D105:E105"/>
    <mergeCell ref="H105:J105"/>
    <mergeCell ref="B106:C106"/>
    <mergeCell ref="D106:E106"/>
    <mergeCell ref="H106:J106"/>
    <mergeCell ref="B103:C103"/>
    <mergeCell ref="D103:E103"/>
    <mergeCell ref="H103:J103"/>
    <mergeCell ref="B104:C104"/>
    <mergeCell ref="D104:E104"/>
    <mergeCell ref="H104:J104"/>
    <mergeCell ref="B101:C101"/>
    <mergeCell ref="D101:E101"/>
    <mergeCell ref="H101:J101"/>
    <mergeCell ref="B102:C102"/>
    <mergeCell ref="D102:E102"/>
    <mergeCell ref="H102:I102"/>
    <mergeCell ref="B99:C99"/>
    <mergeCell ref="D99:E99"/>
    <mergeCell ref="H99:I99"/>
    <mergeCell ref="B100:C100"/>
    <mergeCell ref="D100:E100"/>
    <mergeCell ref="H100:I100"/>
    <mergeCell ref="B97:C97"/>
    <mergeCell ref="D97:E97"/>
    <mergeCell ref="H97:J97"/>
    <mergeCell ref="B98:C98"/>
    <mergeCell ref="D98:E98"/>
    <mergeCell ref="H98:J98"/>
    <mergeCell ref="B95:C95"/>
    <mergeCell ref="D95:E95"/>
    <mergeCell ref="H95:J95"/>
    <mergeCell ref="B96:C96"/>
    <mergeCell ref="D96:E96"/>
    <mergeCell ref="H96:J96"/>
    <mergeCell ref="B93:C93"/>
    <mergeCell ref="D93:E93"/>
    <mergeCell ref="H93:I93"/>
    <mergeCell ref="B94:C94"/>
    <mergeCell ref="D94:E94"/>
    <mergeCell ref="H94:I94"/>
    <mergeCell ref="B91:C91"/>
    <mergeCell ref="D91:E91"/>
    <mergeCell ref="H91:J91"/>
    <mergeCell ref="B92:C92"/>
    <mergeCell ref="D92:E92"/>
    <mergeCell ref="H92:J92"/>
    <mergeCell ref="B89:C89"/>
    <mergeCell ref="D89:E89"/>
    <mergeCell ref="H89:J89"/>
    <mergeCell ref="B90:C90"/>
    <mergeCell ref="D90:E90"/>
    <mergeCell ref="H90:J90"/>
    <mergeCell ref="B86:C86"/>
    <mergeCell ref="D86:E86"/>
    <mergeCell ref="H86:J86"/>
    <mergeCell ref="B87:J87"/>
    <mergeCell ref="B88:C88"/>
    <mergeCell ref="D88:E88"/>
    <mergeCell ref="H88:J88"/>
    <mergeCell ref="B84:C84"/>
    <mergeCell ref="D84:E84"/>
    <mergeCell ref="H84:I84"/>
    <mergeCell ref="B85:C85"/>
    <mergeCell ref="D85:E85"/>
    <mergeCell ref="H85:I85"/>
    <mergeCell ref="B82:C82"/>
    <mergeCell ref="D82:E82"/>
    <mergeCell ref="H82:J82"/>
    <mergeCell ref="B83:C83"/>
    <mergeCell ref="D83:E83"/>
    <mergeCell ref="H83:J83"/>
    <mergeCell ref="B80:C80"/>
    <mergeCell ref="D80:E80"/>
    <mergeCell ref="H80:J80"/>
    <mergeCell ref="B81:C81"/>
    <mergeCell ref="D81:E81"/>
    <mergeCell ref="H81:J81"/>
    <mergeCell ref="B78:C78"/>
    <mergeCell ref="D78:E78"/>
    <mergeCell ref="H78:J78"/>
    <mergeCell ref="B79:C79"/>
    <mergeCell ref="D79:E79"/>
    <mergeCell ref="H79:J79"/>
    <mergeCell ref="B76:C76"/>
    <mergeCell ref="D76:E76"/>
    <mergeCell ref="H76:J76"/>
    <mergeCell ref="B77:C77"/>
    <mergeCell ref="D77:E77"/>
    <mergeCell ref="H77:J77"/>
    <mergeCell ref="D73:E73"/>
    <mergeCell ref="H73:J73"/>
    <mergeCell ref="B74:C74"/>
    <mergeCell ref="D74:E74"/>
    <mergeCell ref="H74:J74"/>
    <mergeCell ref="B75:C75"/>
    <mergeCell ref="D75:E75"/>
    <mergeCell ref="H75:J75"/>
    <mergeCell ref="B71:C71"/>
    <mergeCell ref="D71:E71"/>
    <mergeCell ref="H71:J71"/>
    <mergeCell ref="B72:C72"/>
    <mergeCell ref="D72:E72"/>
    <mergeCell ref="H72:J72"/>
    <mergeCell ref="B69:C69"/>
    <mergeCell ref="D69:E69"/>
    <mergeCell ref="H69:J69"/>
    <mergeCell ref="B70:C70"/>
    <mergeCell ref="D70:E70"/>
    <mergeCell ref="H70:J70"/>
    <mergeCell ref="B67:C67"/>
    <mergeCell ref="D67:E67"/>
    <mergeCell ref="H67:J67"/>
    <mergeCell ref="B68:C68"/>
    <mergeCell ref="D68:E68"/>
    <mergeCell ref="H68:J68"/>
    <mergeCell ref="B65:C65"/>
    <mergeCell ref="D65:E65"/>
    <mergeCell ref="H65:J65"/>
    <mergeCell ref="B66:C66"/>
    <mergeCell ref="D66:E66"/>
    <mergeCell ref="H66:J66"/>
    <mergeCell ref="B63:C63"/>
    <mergeCell ref="D63:E63"/>
    <mergeCell ref="H63:J63"/>
    <mergeCell ref="B64:C64"/>
    <mergeCell ref="D64:E64"/>
    <mergeCell ref="H64:J64"/>
    <mergeCell ref="B61:C61"/>
    <mergeCell ref="D61:E61"/>
    <mergeCell ref="H61:J61"/>
    <mergeCell ref="B62:C62"/>
    <mergeCell ref="D62:E62"/>
    <mergeCell ref="H62:J62"/>
    <mergeCell ref="B59:C59"/>
    <mergeCell ref="D59:E59"/>
    <mergeCell ref="H59:J59"/>
    <mergeCell ref="B60:C60"/>
    <mergeCell ref="D60:E60"/>
    <mergeCell ref="H60:J60"/>
    <mergeCell ref="B57:C57"/>
    <mergeCell ref="D57:E57"/>
    <mergeCell ref="H57:J57"/>
    <mergeCell ref="B58:C58"/>
    <mergeCell ref="D58:E58"/>
    <mergeCell ref="H58:I58"/>
    <mergeCell ref="B55:C55"/>
    <mergeCell ref="D55:E55"/>
    <mergeCell ref="H55:J55"/>
    <mergeCell ref="B56:C56"/>
    <mergeCell ref="D56:E56"/>
    <mergeCell ref="H56:J56"/>
    <mergeCell ref="B53:C53"/>
    <mergeCell ref="D53:E53"/>
    <mergeCell ref="H53:J53"/>
    <mergeCell ref="B54:C54"/>
    <mergeCell ref="D54:E54"/>
    <mergeCell ref="H54:J54"/>
    <mergeCell ref="B51:C51"/>
    <mergeCell ref="D51:E51"/>
    <mergeCell ref="H51:J51"/>
    <mergeCell ref="B52:C52"/>
    <mergeCell ref="D52:E52"/>
    <mergeCell ref="H52:J52"/>
    <mergeCell ref="B49:C49"/>
    <mergeCell ref="D49:E49"/>
    <mergeCell ref="H49:J49"/>
    <mergeCell ref="B50:C50"/>
    <mergeCell ref="D50:E50"/>
    <mergeCell ref="H50:J50"/>
    <mergeCell ref="B47:C47"/>
    <mergeCell ref="D47:E47"/>
    <mergeCell ref="H47:J47"/>
    <mergeCell ref="B48:C48"/>
    <mergeCell ref="D48:E48"/>
    <mergeCell ref="H48:J48"/>
    <mergeCell ref="B45:C45"/>
    <mergeCell ref="D45:E45"/>
    <mergeCell ref="H45:J45"/>
    <mergeCell ref="B46:C46"/>
    <mergeCell ref="D46:E46"/>
    <mergeCell ref="H46:J46"/>
    <mergeCell ref="D42:E42"/>
    <mergeCell ref="H42:J42"/>
    <mergeCell ref="B43:C43"/>
    <mergeCell ref="D43:E43"/>
    <mergeCell ref="H43:J43"/>
    <mergeCell ref="B44:C44"/>
    <mergeCell ref="D44:E44"/>
    <mergeCell ref="H44:J44"/>
    <mergeCell ref="B38:J38"/>
    <mergeCell ref="A39:A463"/>
    <mergeCell ref="B39:J39"/>
    <mergeCell ref="B40:C40"/>
    <mergeCell ref="D40:E40"/>
    <mergeCell ref="H40:J40"/>
    <mergeCell ref="B41:C41"/>
    <mergeCell ref="D41:E41"/>
    <mergeCell ref="H41:J41"/>
    <mergeCell ref="B42:C42"/>
    <mergeCell ref="B34:I34"/>
    <mergeCell ref="B35:I35"/>
    <mergeCell ref="A36:A37"/>
    <mergeCell ref="B36:J36"/>
    <mergeCell ref="K36:K37"/>
    <mergeCell ref="M36:M37"/>
    <mergeCell ref="B37:I37"/>
    <mergeCell ref="B28:H28"/>
    <mergeCell ref="B29:H29"/>
    <mergeCell ref="B30:H30"/>
    <mergeCell ref="B31:H31"/>
    <mergeCell ref="B32:H32"/>
    <mergeCell ref="B33:H33"/>
    <mergeCell ref="B22:J22"/>
    <mergeCell ref="B23:H23"/>
    <mergeCell ref="B24:H24"/>
    <mergeCell ref="B25:H25"/>
    <mergeCell ref="B26:H26"/>
    <mergeCell ref="B27:H27"/>
    <mergeCell ref="B16:H16"/>
    <mergeCell ref="B17:H17"/>
    <mergeCell ref="B18:J18"/>
    <mergeCell ref="B19:J19"/>
    <mergeCell ref="B20:J20"/>
    <mergeCell ref="B21:J21"/>
    <mergeCell ref="A8:K8"/>
    <mergeCell ref="B9:J9"/>
    <mergeCell ref="A10:A34"/>
    <mergeCell ref="B10:I10"/>
    <mergeCell ref="K10:K35"/>
    <mergeCell ref="B11:H11"/>
    <mergeCell ref="B12:H12"/>
    <mergeCell ref="B13:H13"/>
    <mergeCell ref="B14:H14"/>
    <mergeCell ref="B15:H15"/>
    <mergeCell ref="I2:K2"/>
    <mergeCell ref="I3:K3"/>
    <mergeCell ref="I4:K4"/>
    <mergeCell ref="A5:K5"/>
    <mergeCell ref="A6:K6"/>
    <mergeCell ref="A7:K7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O606"/>
  <sheetViews>
    <sheetView zoomScale="120" zoomScaleNormal="120" zoomScaleSheetLayoutView="120" zoomScalePageLayoutView="0" workbookViewId="0" topLeftCell="A34">
      <selection activeCell="I598" sqref="I598:J598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2.25390625" style="38" customWidth="1"/>
    <col min="12" max="12" width="15.125" style="0" hidden="1" customWidth="1"/>
    <col min="13" max="13" width="20.00390625" style="0" hidden="1" customWidth="1"/>
    <col min="15" max="15" width="16.00390625" style="0" customWidth="1"/>
  </cols>
  <sheetData>
    <row r="1" spans="1:12" ht="15.75">
      <c r="A1" s="1" t="s">
        <v>106</v>
      </c>
      <c r="J1" s="4"/>
      <c r="K1" s="35" t="s">
        <v>107</v>
      </c>
      <c r="L1" s="3"/>
    </row>
    <row r="2" spans="1:12" ht="16.5" customHeight="1">
      <c r="A2" s="1" t="s">
        <v>274</v>
      </c>
      <c r="I2" s="120" t="s">
        <v>13</v>
      </c>
      <c r="J2" s="120"/>
      <c r="K2" s="120"/>
      <c r="L2" s="3"/>
    </row>
    <row r="3" spans="1:12" ht="18" customHeight="1">
      <c r="A3" s="1" t="s">
        <v>291</v>
      </c>
      <c r="I3" s="120" t="s">
        <v>105</v>
      </c>
      <c r="J3" s="120"/>
      <c r="K3" s="120"/>
      <c r="L3" s="3"/>
    </row>
    <row r="4" spans="1:13" ht="18" customHeight="1">
      <c r="A4" s="1" t="s">
        <v>275</v>
      </c>
      <c r="I4" s="121" t="s">
        <v>14</v>
      </c>
      <c r="J4" s="121"/>
      <c r="K4" s="121"/>
      <c r="L4" s="3"/>
      <c r="M4" s="3"/>
    </row>
    <row r="5" spans="1:11" ht="18.75">
      <c r="A5" s="122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3" ht="18.75">
      <c r="A6" s="122" t="s">
        <v>442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3"/>
    </row>
    <row r="7" spans="1:13" ht="18.75">
      <c r="A7" s="122" t="s">
        <v>440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"/>
      <c r="M7" s="3"/>
    </row>
    <row r="8" spans="1:13" ht="18.75">
      <c r="A8" s="122" t="s">
        <v>441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"/>
      <c r="M8" s="3"/>
    </row>
    <row r="9" spans="1:13" ht="56.25" customHeight="1">
      <c r="A9" s="8" t="s">
        <v>109</v>
      </c>
      <c r="B9" s="123" t="s">
        <v>256</v>
      </c>
      <c r="C9" s="123"/>
      <c r="D9" s="123"/>
      <c r="E9" s="123"/>
      <c r="F9" s="123"/>
      <c r="G9" s="123"/>
      <c r="H9" s="123"/>
      <c r="I9" s="123"/>
      <c r="J9" s="123"/>
      <c r="K9" s="16" t="s">
        <v>316</v>
      </c>
      <c r="L9" s="5"/>
      <c r="M9" s="9" t="s">
        <v>108</v>
      </c>
    </row>
    <row r="10" spans="1:13" ht="15.75" customHeight="1">
      <c r="A10" s="124">
        <v>2111</v>
      </c>
      <c r="B10" s="125" t="s">
        <v>436</v>
      </c>
      <c r="C10" s="126"/>
      <c r="D10" s="126"/>
      <c r="E10" s="126"/>
      <c r="F10" s="126"/>
      <c r="G10" s="126"/>
      <c r="H10" s="126"/>
      <c r="I10" s="127"/>
      <c r="J10" s="46"/>
      <c r="K10" s="128">
        <v>32357709</v>
      </c>
      <c r="L10" s="5"/>
      <c r="M10" s="10"/>
    </row>
    <row r="11" spans="1:13" ht="15.75" customHeight="1">
      <c r="A11" s="124"/>
      <c r="B11" s="125" t="s">
        <v>99</v>
      </c>
      <c r="C11" s="126"/>
      <c r="D11" s="126"/>
      <c r="E11" s="126"/>
      <c r="F11" s="126"/>
      <c r="G11" s="126"/>
      <c r="H11" s="127"/>
      <c r="I11" s="40"/>
      <c r="J11" s="46"/>
      <c r="K11" s="129"/>
      <c r="L11" s="5"/>
      <c r="M11" s="5"/>
    </row>
    <row r="12" spans="1:13" ht="15.75" customHeight="1">
      <c r="A12" s="124"/>
      <c r="B12" s="131" t="s">
        <v>437</v>
      </c>
      <c r="C12" s="131"/>
      <c r="D12" s="131"/>
      <c r="E12" s="131"/>
      <c r="F12" s="131"/>
      <c r="G12" s="131"/>
      <c r="H12" s="131"/>
      <c r="I12" s="40"/>
      <c r="J12" s="46"/>
      <c r="K12" s="129"/>
      <c r="L12" s="5"/>
      <c r="M12" s="5"/>
    </row>
    <row r="13" spans="1:13" ht="15.75" customHeight="1">
      <c r="A13" s="124"/>
      <c r="B13" s="131" t="s">
        <v>438</v>
      </c>
      <c r="C13" s="131"/>
      <c r="D13" s="131"/>
      <c r="E13" s="131"/>
      <c r="F13" s="131"/>
      <c r="G13" s="131"/>
      <c r="H13" s="131"/>
      <c r="I13" s="40"/>
      <c r="J13" s="46"/>
      <c r="K13" s="129"/>
      <c r="L13" s="5"/>
      <c r="M13" s="5"/>
    </row>
    <row r="14" spans="1:13" ht="21" customHeight="1">
      <c r="A14" s="124"/>
      <c r="B14" s="131" t="s">
        <v>446</v>
      </c>
      <c r="C14" s="131"/>
      <c r="D14" s="131"/>
      <c r="E14" s="131"/>
      <c r="F14" s="131"/>
      <c r="G14" s="131"/>
      <c r="H14" s="131"/>
      <c r="I14" s="40"/>
      <c r="J14" s="46"/>
      <c r="K14" s="129"/>
      <c r="L14" s="5"/>
      <c r="M14" s="5"/>
    </row>
    <row r="15" spans="1:13" ht="17.25" customHeight="1">
      <c r="A15" s="124"/>
      <c r="B15" s="131" t="s">
        <v>443</v>
      </c>
      <c r="C15" s="131"/>
      <c r="D15" s="131"/>
      <c r="E15" s="131"/>
      <c r="F15" s="131"/>
      <c r="G15" s="131"/>
      <c r="H15" s="131"/>
      <c r="I15" s="40"/>
      <c r="J15" s="46"/>
      <c r="K15" s="129"/>
      <c r="L15" s="5"/>
      <c r="M15" s="5"/>
    </row>
    <row r="16" spans="1:13" ht="17.25" customHeight="1">
      <c r="A16" s="124"/>
      <c r="B16" s="131" t="s">
        <v>444</v>
      </c>
      <c r="C16" s="131"/>
      <c r="D16" s="131"/>
      <c r="E16" s="131"/>
      <c r="F16" s="131"/>
      <c r="G16" s="131"/>
      <c r="H16" s="131"/>
      <c r="I16" s="40"/>
      <c r="J16" s="46"/>
      <c r="K16" s="129"/>
      <c r="L16" s="5"/>
      <c r="M16" s="5"/>
    </row>
    <row r="17" spans="1:13" ht="17.25" customHeight="1">
      <c r="A17" s="124"/>
      <c r="B17" s="131" t="s">
        <v>445</v>
      </c>
      <c r="C17" s="131"/>
      <c r="D17" s="131"/>
      <c r="E17" s="131"/>
      <c r="F17" s="131"/>
      <c r="G17" s="131"/>
      <c r="H17" s="131"/>
      <c r="I17" s="40"/>
      <c r="J17" s="46"/>
      <c r="K17" s="129"/>
      <c r="L17" s="5"/>
      <c r="M17" s="5"/>
    </row>
    <row r="18" spans="1:13" ht="18.75" customHeight="1">
      <c r="A18" s="124"/>
      <c r="B18" s="131" t="s">
        <v>100</v>
      </c>
      <c r="C18" s="131"/>
      <c r="D18" s="131"/>
      <c r="E18" s="131"/>
      <c r="F18" s="131"/>
      <c r="G18" s="131"/>
      <c r="H18" s="131"/>
      <c r="I18" s="131"/>
      <c r="J18" s="131"/>
      <c r="K18" s="129"/>
      <c r="L18" s="5"/>
      <c r="M18" s="5"/>
    </row>
    <row r="19" spans="1:13" ht="20.25" customHeight="1">
      <c r="A19" s="124"/>
      <c r="B19" s="131" t="s">
        <v>447</v>
      </c>
      <c r="C19" s="131"/>
      <c r="D19" s="131"/>
      <c r="E19" s="131"/>
      <c r="F19" s="131"/>
      <c r="G19" s="131"/>
      <c r="H19" s="131"/>
      <c r="I19" s="131"/>
      <c r="J19" s="131"/>
      <c r="K19" s="129"/>
      <c r="L19" s="5"/>
      <c r="M19" s="5"/>
    </row>
    <row r="20" spans="1:13" ht="20.25" customHeight="1">
      <c r="A20" s="124"/>
      <c r="B20" s="132" t="s">
        <v>448</v>
      </c>
      <c r="C20" s="131"/>
      <c r="D20" s="131"/>
      <c r="E20" s="131"/>
      <c r="F20" s="131"/>
      <c r="G20" s="131"/>
      <c r="H20" s="131"/>
      <c r="I20" s="131"/>
      <c r="J20" s="131"/>
      <c r="K20" s="129"/>
      <c r="L20" s="5"/>
      <c r="M20" s="5"/>
    </row>
    <row r="21" spans="1:13" ht="19.5" customHeight="1">
      <c r="A21" s="124"/>
      <c r="B21" s="132" t="s">
        <v>449</v>
      </c>
      <c r="C21" s="131"/>
      <c r="D21" s="131"/>
      <c r="E21" s="131"/>
      <c r="F21" s="131"/>
      <c r="G21" s="131"/>
      <c r="H21" s="131"/>
      <c r="I21" s="131"/>
      <c r="J21" s="131"/>
      <c r="K21" s="129"/>
      <c r="L21" s="5"/>
      <c r="M21" s="5"/>
    </row>
    <row r="22" spans="1:13" ht="22.5" customHeight="1">
      <c r="A22" s="124"/>
      <c r="B22" s="133" t="s">
        <v>450</v>
      </c>
      <c r="C22" s="133"/>
      <c r="D22" s="133"/>
      <c r="E22" s="133"/>
      <c r="F22" s="133"/>
      <c r="G22" s="133"/>
      <c r="H22" s="133"/>
      <c r="I22" s="133"/>
      <c r="J22" s="133"/>
      <c r="K22" s="129"/>
      <c r="L22" s="5"/>
      <c r="M22" s="5"/>
    </row>
    <row r="23" spans="1:13" ht="67.5" customHeight="1">
      <c r="A23" s="124"/>
      <c r="B23" s="125" t="s">
        <v>451</v>
      </c>
      <c r="C23" s="126"/>
      <c r="D23" s="126"/>
      <c r="E23" s="126"/>
      <c r="F23" s="126"/>
      <c r="G23" s="126"/>
      <c r="H23" s="127"/>
      <c r="I23" s="40"/>
      <c r="J23" s="46">
        <v>34757876</v>
      </c>
      <c r="K23" s="129"/>
      <c r="L23" s="5"/>
      <c r="M23" s="5"/>
    </row>
    <row r="24" spans="1:13" ht="15" customHeight="1">
      <c r="A24" s="124"/>
      <c r="B24" s="134" t="s">
        <v>101</v>
      </c>
      <c r="C24" s="134"/>
      <c r="D24" s="134"/>
      <c r="E24" s="134"/>
      <c r="F24" s="134"/>
      <c r="G24" s="134"/>
      <c r="H24" s="134"/>
      <c r="I24" s="64"/>
      <c r="J24" s="63"/>
      <c r="K24" s="129"/>
      <c r="L24" s="5"/>
      <c r="M24" s="5"/>
    </row>
    <row r="25" spans="1:13" ht="31.5" customHeight="1">
      <c r="A25" s="124"/>
      <c r="B25" s="125" t="s">
        <v>452</v>
      </c>
      <c r="C25" s="126"/>
      <c r="D25" s="126"/>
      <c r="E25" s="126"/>
      <c r="F25" s="126"/>
      <c r="G25" s="126"/>
      <c r="H25" s="127"/>
      <c r="I25" s="40"/>
      <c r="J25" s="40">
        <v>5120005</v>
      </c>
      <c r="K25" s="129"/>
      <c r="L25" s="5"/>
      <c r="M25" s="5"/>
    </row>
    <row r="26" spans="1:13" ht="61.5" customHeight="1">
      <c r="A26" s="124"/>
      <c r="B26" s="131" t="s">
        <v>453</v>
      </c>
      <c r="C26" s="131"/>
      <c r="D26" s="131"/>
      <c r="E26" s="131"/>
      <c r="F26" s="131"/>
      <c r="G26" s="131"/>
      <c r="H26" s="131"/>
      <c r="I26" s="40"/>
      <c r="J26" s="40">
        <v>282905</v>
      </c>
      <c r="K26" s="129"/>
      <c r="L26" s="5"/>
      <c r="M26" s="5"/>
    </row>
    <row r="27" spans="1:13" ht="21.75" customHeight="1">
      <c r="A27" s="124"/>
      <c r="B27" s="131" t="s">
        <v>102</v>
      </c>
      <c r="C27" s="131"/>
      <c r="D27" s="131"/>
      <c r="E27" s="131"/>
      <c r="F27" s="131"/>
      <c r="G27" s="131"/>
      <c r="H27" s="131"/>
      <c r="I27" s="40"/>
      <c r="J27" s="46"/>
      <c r="K27" s="129"/>
      <c r="L27" s="5"/>
      <c r="M27" s="5"/>
    </row>
    <row r="28" spans="1:13" ht="18.75" customHeight="1">
      <c r="A28" s="124"/>
      <c r="B28" s="132" t="s">
        <v>454</v>
      </c>
      <c r="C28" s="131"/>
      <c r="D28" s="131"/>
      <c r="E28" s="131"/>
      <c r="F28" s="131"/>
      <c r="G28" s="131"/>
      <c r="H28" s="131"/>
      <c r="I28" s="40"/>
      <c r="J28" s="40">
        <v>945426</v>
      </c>
      <c r="K28" s="129"/>
      <c r="L28" s="5"/>
      <c r="M28" s="5"/>
    </row>
    <row r="29" spans="1:13" ht="21.75" customHeight="1">
      <c r="A29" s="124"/>
      <c r="B29" s="132" t="s">
        <v>455</v>
      </c>
      <c r="C29" s="131"/>
      <c r="D29" s="131"/>
      <c r="E29" s="131"/>
      <c r="F29" s="131"/>
      <c r="G29" s="131"/>
      <c r="H29" s="131"/>
      <c r="I29" s="40"/>
      <c r="J29" s="40">
        <v>35848</v>
      </c>
      <c r="K29" s="129"/>
      <c r="L29" s="5"/>
      <c r="M29" s="5"/>
    </row>
    <row r="30" spans="1:13" ht="30" customHeight="1">
      <c r="A30" s="124"/>
      <c r="B30" s="132" t="s">
        <v>456</v>
      </c>
      <c r="C30" s="131"/>
      <c r="D30" s="131"/>
      <c r="E30" s="131"/>
      <c r="F30" s="131"/>
      <c r="G30" s="131"/>
      <c r="H30" s="131"/>
      <c r="I30" s="40"/>
      <c r="J30" s="40">
        <v>130615</v>
      </c>
      <c r="K30" s="129"/>
      <c r="L30" s="5"/>
      <c r="M30" s="5"/>
    </row>
    <row r="31" spans="1:13" ht="51.75" customHeight="1">
      <c r="A31" s="124"/>
      <c r="B31" s="131" t="s">
        <v>457</v>
      </c>
      <c r="C31" s="131"/>
      <c r="D31" s="131"/>
      <c r="E31" s="131"/>
      <c r="F31" s="131"/>
      <c r="G31" s="131"/>
      <c r="H31" s="131"/>
      <c r="I31" s="40"/>
      <c r="J31" s="40">
        <v>230525</v>
      </c>
      <c r="K31" s="129"/>
      <c r="L31" s="5"/>
      <c r="M31" s="5"/>
    </row>
    <row r="32" spans="1:13" ht="63.75" customHeight="1">
      <c r="A32" s="124"/>
      <c r="B32" s="131" t="s">
        <v>458</v>
      </c>
      <c r="C32" s="131"/>
      <c r="D32" s="131"/>
      <c r="E32" s="131"/>
      <c r="F32" s="131"/>
      <c r="G32" s="131"/>
      <c r="H32" s="131"/>
      <c r="I32" s="40"/>
      <c r="J32" s="40">
        <f>453664</f>
        <v>453664</v>
      </c>
      <c r="K32" s="129"/>
      <c r="L32" s="5"/>
      <c r="M32" s="5"/>
    </row>
    <row r="33" spans="1:13" ht="18.75" customHeight="1" hidden="1">
      <c r="A33" s="124"/>
      <c r="B33" s="131"/>
      <c r="C33" s="131"/>
      <c r="D33" s="131"/>
      <c r="E33" s="131"/>
      <c r="F33" s="131"/>
      <c r="G33" s="131"/>
      <c r="H33" s="131"/>
      <c r="I33" s="40"/>
      <c r="J33" s="40">
        <v>11500</v>
      </c>
      <c r="K33" s="129"/>
      <c r="L33" s="5"/>
      <c r="M33" s="5"/>
    </row>
    <row r="34" spans="1:13" ht="22.5" customHeight="1">
      <c r="A34" s="124"/>
      <c r="B34" s="135" t="s">
        <v>459</v>
      </c>
      <c r="C34" s="136"/>
      <c r="D34" s="136"/>
      <c r="E34" s="136"/>
      <c r="F34" s="136"/>
      <c r="G34" s="136"/>
      <c r="H34" s="136"/>
      <c r="I34" s="137"/>
      <c r="J34" s="65">
        <v>178500</v>
      </c>
      <c r="K34" s="129"/>
      <c r="L34" s="5"/>
      <c r="M34" s="5"/>
    </row>
    <row r="35" spans="1:13" ht="13.5" customHeight="1">
      <c r="A35" s="8"/>
      <c r="B35" s="131" t="s">
        <v>460</v>
      </c>
      <c r="C35" s="131"/>
      <c r="D35" s="131"/>
      <c r="E35" s="131"/>
      <c r="F35" s="131"/>
      <c r="G35" s="131"/>
      <c r="H35" s="131"/>
      <c r="I35" s="131"/>
      <c r="J35" s="65">
        <v>21171</v>
      </c>
      <c r="K35" s="130"/>
      <c r="L35" s="5"/>
      <c r="M35" s="5"/>
    </row>
    <row r="36" spans="1:13" ht="16.5" customHeight="1">
      <c r="A36" s="138">
        <v>2120</v>
      </c>
      <c r="B36" s="131" t="s">
        <v>182</v>
      </c>
      <c r="C36" s="131"/>
      <c r="D36" s="131"/>
      <c r="E36" s="131"/>
      <c r="F36" s="131"/>
      <c r="G36" s="131"/>
      <c r="H36" s="131"/>
      <c r="I36" s="131"/>
      <c r="J36" s="131"/>
      <c r="K36" s="314">
        <f>K10*0.22</f>
        <v>7118695.98</v>
      </c>
      <c r="L36" s="5"/>
      <c r="M36" s="315"/>
    </row>
    <row r="37" spans="1:13" ht="16.5" customHeight="1">
      <c r="A37" s="138"/>
      <c r="B37" s="131" t="s">
        <v>11</v>
      </c>
      <c r="C37" s="131"/>
      <c r="D37" s="131"/>
      <c r="E37" s="131"/>
      <c r="F37" s="131"/>
      <c r="G37" s="131"/>
      <c r="H37" s="131"/>
      <c r="I37" s="131"/>
      <c r="J37" s="49"/>
      <c r="K37" s="314"/>
      <c r="L37" s="5"/>
      <c r="M37" s="315"/>
    </row>
    <row r="38" spans="1:13" ht="18.75" customHeight="1">
      <c r="A38" s="11">
        <v>2210</v>
      </c>
      <c r="B38" s="143" t="s">
        <v>183</v>
      </c>
      <c r="C38" s="143"/>
      <c r="D38" s="143"/>
      <c r="E38" s="143"/>
      <c r="F38" s="143"/>
      <c r="G38" s="143"/>
      <c r="H38" s="143"/>
      <c r="I38" s="143"/>
      <c r="J38" s="143"/>
      <c r="K38" s="39">
        <f>K86+K139+K177+K196+K244+K272+K291+K321+K327+K347+K368+K424+K425+K426+K427+K428+K429+K430+K431+K455+K466</f>
        <v>23882310.7</v>
      </c>
      <c r="L38" s="5"/>
      <c r="M38" s="12"/>
    </row>
    <row r="39" spans="1:13" ht="18.75">
      <c r="A39" s="144"/>
      <c r="B39" s="133" t="s">
        <v>233</v>
      </c>
      <c r="C39" s="133"/>
      <c r="D39" s="133"/>
      <c r="E39" s="133"/>
      <c r="F39" s="133"/>
      <c r="G39" s="133"/>
      <c r="H39" s="133"/>
      <c r="I39" s="133"/>
      <c r="J39" s="133"/>
      <c r="K39" s="21"/>
      <c r="L39" s="5"/>
      <c r="M39" s="5"/>
    </row>
    <row r="40" spans="1:13" ht="33" customHeight="1">
      <c r="A40" s="145"/>
      <c r="B40" s="147" t="s">
        <v>258</v>
      </c>
      <c r="C40" s="147"/>
      <c r="D40" s="148" t="s">
        <v>259</v>
      </c>
      <c r="E40" s="148"/>
      <c r="F40" s="45" t="s">
        <v>260</v>
      </c>
      <c r="G40" s="44" t="s">
        <v>261</v>
      </c>
      <c r="H40" s="147" t="s">
        <v>257</v>
      </c>
      <c r="I40" s="147"/>
      <c r="J40" s="147"/>
      <c r="K40" s="21"/>
      <c r="L40" s="5"/>
      <c r="M40" s="5"/>
    </row>
    <row r="41" spans="1:14" ht="18.75">
      <c r="A41" s="145"/>
      <c r="B41" s="149" t="s">
        <v>114</v>
      </c>
      <c r="C41" s="149"/>
      <c r="D41" s="150" t="s">
        <v>117</v>
      </c>
      <c r="E41" s="150"/>
      <c r="F41" s="41">
        <v>902</v>
      </c>
      <c r="G41" s="42">
        <v>110</v>
      </c>
      <c r="H41" s="151">
        <f>G41*F41</f>
        <v>99220</v>
      </c>
      <c r="I41" s="151"/>
      <c r="J41" s="151"/>
      <c r="K41" s="21" t="s">
        <v>298</v>
      </c>
      <c r="L41" s="5"/>
      <c r="M41" s="5"/>
      <c r="N41" t="s">
        <v>30</v>
      </c>
    </row>
    <row r="42" spans="1:13" ht="18.75" customHeight="1">
      <c r="A42" s="145"/>
      <c r="B42" s="149" t="s">
        <v>115</v>
      </c>
      <c r="C42" s="149"/>
      <c r="D42" s="150" t="s">
        <v>118</v>
      </c>
      <c r="E42" s="150"/>
      <c r="F42" s="41">
        <v>250</v>
      </c>
      <c r="G42" s="42">
        <v>8</v>
      </c>
      <c r="H42" s="151">
        <f>G42*F42</f>
        <v>2000</v>
      </c>
      <c r="I42" s="151"/>
      <c r="J42" s="151"/>
      <c r="K42" s="21" t="s">
        <v>298</v>
      </c>
      <c r="L42" s="5"/>
      <c r="M42" s="5"/>
    </row>
    <row r="43" spans="1:14" ht="18.75">
      <c r="A43" s="145"/>
      <c r="B43" s="149" t="s">
        <v>464</v>
      </c>
      <c r="C43" s="149"/>
      <c r="D43" s="150" t="s">
        <v>111</v>
      </c>
      <c r="E43" s="150"/>
      <c r="F43" s="41">
        <v>301</v>
      </c>
      <c r="G43" s="42">
        <v>30</v>
      </c>
      <c r="H43" s="151">
        <f>G43*F43</f>
        <v>9030</v>
      </c>
      <c r="I43" s="151"/>
      <c r="J43" s="151"/>
      <c r="K43" s="21" t="s">
        <v>298</v>
      </c>
      <c r="L43" s="5"/>
      <c r="M43" s="5"/>
      <c r="N43" t="s">
        <v>30</v>
      </c>
    </row>
    <row r="44" spans="1:14" ht="16.5" customHeight="1">
      <c r="A44" s="145"/>
      <c r="B44" s="149" t="s">
        <v>116</v>
      </c>
      <c r="C44" s="149"/>
      <c r="D44" s="150" t="s">
        <v>117</v>
      </c>
      <c r="E44" s="150"/>
      <c r="F44" s="41">
        <v>146</v>
      </c>
      <c r="G44" s="42">
        <v>10</v>
      </c>
      <c r="H44" s="151">
        <f>G44*F44</f>
        <v>1460</v>
      </c>
      <c r="I44" s="151"/>
      <c r="J44" s="151"/>
      <c r="K44" s="21" t="s">
        <v>298</v>
      </c>
      <c r="L44" s="5"/>
      <c r="M44" s="5"/>
      <c r="N44" t="s">
        <v>30</v>
      </c>
    </row>
    <row r="45" spans="1:14" ht="18.75">
      <c r="A45" s="145"/>
      <c r="B45" s="149" t="s">
        <v>333</v>
      </c>
      <c r="C45" s="149"/>
      <c r="D45" s="150" t="s">
        <v>117</v>
      </c>
      <c r="E45" s="150"/>
      <c r="F45" s="41">
        <v>284</v>
      </c>
      <c r="G45" s="42">
        <v>20</v>
      </c>
      <c r="H45" s="151">
        <f>F45*G45</f>
        <v>5680</v>
      </c>
      <c r="I45" s="151"/>
      <c r="J45" s="151"/>
      <c r="K45" s="21" t="s">
        <v>298</v>
      </c>
      <c r="L45" s="5"/>
      <c r="M45" s="5"/>
      <c r="N45" t="s">
        <v>30</v>
      </c>
    </row>
    <row r="46" spans="1:14" ht="18.75">
      <c r="A46" s="145"/>
      <c r="B46" s="149" t="s">
        <v>267</v>
      </c>
      <c r="C46" s="149"/>
      <c r="D46" s="150" t="s">
        <v>111</v>
      </c>
      <c r="E46" s="150"/>
      <c r="F46" s="41">
        <v>99</v>
      </c>
      <c r="G46" s="42">
        <v>45</v>
      </c>
      <c r="H46" s="151">
        <f>G46*F46</f>
        <v>4455</v>
      </c>
      <c r="I46" s="151"/>
      <c r="J46" s="151"/>
      <c r="K46" s="21" t="s">
        <v>298</v>
      </c>
      <c r="L46" s="5"/>
      <c r="M46" s="5"/>
      <c r="N46" t="s">
        <v>30</v>
      </c>
    </row>
    <row r="47" spans="1:14" ht="18.75">
      <c r="A47" s="145"/>
      <c r="B47" s="149" t="s">
        <v>119</v>
      </c>
      <c r="C47" s="149"/>
      <c r="D47" s="150" t="s">
        <v>117</v>
      </c>
      <c r="E47" s="150"/>
      <c r="F47" s="41">
        <v>230</v>
      </c>
      <c r="G47" s="42">
        <v>70</v>
      </c>
      <c r="H47" s="151">
        <f>F47*70</f>
        <v>16100</v>
      </c>
      <c r="I47" s="151"/>
      <c r="J47" s="151"/>
      <c r="K47" s="21" t="s">
        <v>298</v>
      </c>
      <c r="L47" s="5"/>
      <c r="M47" s="5"/>
      <c r="N47" t="s">
        <v>30</v>
      </c>
    </row>
    <row r="48" spans="1:14" ht="18.75">
      <c r="A48" s="145"/>
      <c r="B48" s="149" t="s">
        <v>120</v>
      </c>
      <c r="C48" s="149"/>
      <c r="D48" s="150" t="s">
        <v>111</v>
      </c>
      <c r="E48" s="150"/>
      <c r="F48" s="41">
        <v>50</v>
      </c>
      <c r="G48" s="42">
        <v>70</v>
      </c>
      <c r="H48" s="151">
        <f>G48*F48</f>
        <v>3500</v>
      </c>
      <c r="I48" s="151"/>
      <c r="J48" s="151"/>
      <c r="K48" s="21" t="s">
        <v>298</v>
      </c>
      <c r="L48" s="5"/>
      <c r="M48" s="5"/>
      <c r="N48" t="s">
        <v>30</v>
      </c>
    </row>
    <row r="49" spans="1:13" ht="16.5" customHeight="1">
      <c r="A49" s="145"/>
      <c r="B49" s="149" t="s">
        <v>263</v>
      </c>
      <c r="C49" s="149"/>
      <c r="D49" s="150" t="s">
        <v>117</v>
      </c>
      <c r="E49" s="150"/>
      <c r="F49" s="41">
        <v>479</v>
      </c>
      <c r="G49" s="42">
        <v>45</v>
      </c>
      <c r="H49" s="151">
        <f>G49*F49</f>
        <v>21555</v>
      </c>
      <c r="I49" s="151"/>
      <c r="J49" s="151"/>
      <c r="K49" s="21" t="s">
        <v>298</v>
      </c>
      <c r="L49" s="5"/>
      <c r="M49" s="5"/>
    </row>
    <row r="50" spans="1:14" ht="18.75">
      <c r="A50" s="145"/>
      <c r="B50" s="149" t="s">
        <v>121</v>
      </c>
      <c r="C50" s="149"/>
      <c r="D50" s="150" t="s">
        <v>122</v>
      </c>
      <c r="E50" s="150"/>
      <c r="F50" s="41">
        <v>86</v>
      </c>
      <c r="G50" s="42">
        <v>30</v>
      </c>
      <c r="H50" s="151">
        <f>F50*30</f>
        <v>2580</v>
      </c>
      <c r="I50" s="151"/>
      <c r="J50" s="151"/>
      <c r="K50" s="21" t="s">
        <v>298</v>
      </c>
      <c r="L50" s="5"/>
      <c r="M50" s="5"/>
      <c r="N50" t="s">
        <v>30</v>
      </c>
    </row>
    <row r="51" spans="1:14" ht="18.75" customHeight="1">
      <c r="A51" s="145"/>
      <c r="B51" s="149" t="s">
        <v>334</v>
      </c>
      <c r="C51" s="149"/>
      <c r="D51" s="150" t="s">
        <v>117</v>
      </c>
      <c r="E51" s="150"/>
      <c r="F51" s="41">
        <v>45</v>
      </c>
      <c r="G51" s="42">
        <v>100</v>
      </c>
      <c r="H51" s="152">
        <f>F51*75</f>
        <v>3375</v>
      </c>
      <c r="I51" s="152"/>
      <c r="J51" s="152"/>
      <c r="K51" s="21" t="s">
        <v>298</v>
      </c>
      <c r="L51" s="5"/>
      <c r="M51" s="5"/>
      <c r="N51" t="s">
        <v>30</v>
      </c>
    </row>
    <row r="52" spans="1:13" ht="15.75" customHeight="1" hidden="1">
      <c r="A52" s="145"/>
      <c r="B52" s="149" t="s">
        <v>123</v>
      </c>
      <c r="C52" s="149"/>
      <c r="D52" s="150" t="s">
        <v>111</v>
      </c>
      <c r="E52" s="150"/>
      <c r="F52" s="41"/>
      <c r="G52" s="42"/>
      <c r="H52" s="151"/>
      <c r="I52" s="151"/>
      <c r="J52" s="151"/>
      <c r="K52" s="21"/>
      <c r="L52" s="5"/>
      <c r="M52" s="5"/>
    </row>
    <row r="53" spans="1:14" ht="16.5" customHeight="1">
      <c r="A53" s="145"/>
      <c r="B53" s="149" t="s">
        <v>124</v>
      </c>
      <c r="C53" s="149"/>
      <c r="D53" s="150" t="s">
        <v>111</v>
      </c>
      <c r="E53" s="150"/>
      <c r="F53" s="41">
        <v>475</v>
      </c>
      <c r="G53" s="42">
        <v>20</v>
      </c>
      <c r="H53" s="151">
        <f aca="true" t="shared" si="0" ref="H53:H63">G53*F53</f>
        <v>9500</v>
      </c>
      <c r="I53" s="151"/>
      <c r="J53" s="151"/>
      <c r="K53" s="21" t="s">
        <v>298</v>
      </c>
      <c r="L53" s="5"/>
      <c r="M53" s="5"/>
      <c r="N53" t="s">
        <v>30</v>
      </c>
    </row>
    <row r="54" spans="1:13" ht="18.75" customHeight="1">
      <c r="A54" s="145"/>
      <c r="B54" s="149" t="s">
        <v>265</v>
      </c>
      <c r="C54" s="149"/>
      <c r="D54" s="150" t="s">
        <v>111</v>
      </c>
      <c r="E54" s="150"/>
      <c r="F54" s="41">
        <v>250</v>
      </c>
      <c r="G54" s="42">
        <v>15</v>
      </c>
      <c r="H54" s="151">
        <f t="shared" si="0"/>
        <v>3750</v>
      </c>
      <c r="I54" s="151"/>
      <c r="J54" s="151"/>
      <c r="K54" s="21" t="s">
        <v>298</v>
      </c>
      <c r="L54" s="5"/>
      <c r="M54" s="5"/>
    </row>
    <row r="55" spans="1:14" ht="18.75">
      <c r="A55" s="145"/>
      <c r="B55" s="149" t="s">
        <v>335</v>
      </c>
      <c r="C55" s="149"/>
      <c r="D55" s="150" t="s">
        <v>111</v>
      </c>
      <c r="E55" s="150"/>
      <c r="F55" s="41">
        <v>420</v>
      </c>
      <c r="G55" s="42">
        <v>5</v>
      </c>
      <c r="H55" s="151">
        <f t="shared" si="0"/>
        <v>2100</v>
      </c>
      <c r="I55" s="151"/>
      <c r="J55" s="151"/>
      <c r="K55" s="21" t="s">
        <v>298</v>
      </c>
      <c r="L55" s="5"/>
      <c r="M55" s="5"/>
      <c r="N55" t="s">
        <v>30</v>
      </c>
    </row>
    <row r="56" spans="1:13" ht="18.75">
      <c r="A56" s="145"/>
      <c r="B56" s="149" t="s">
        <v>262</v>
      </c>
      <c r="C56" s="149"/>
      <c r="D56" s="150" t="s">
        <v>111</v>
      </c>
      <c r="E56" s="150"/>
      <c r="F56" s="41">
        <v>250</v>
      </c>
      <c r="G56" s="42">
        <v>20</v>
      </c>
      <c r="H56" s="151">
        <f t="shared" si="0"/>
        <v>5000</v>
      </c>
      <c r="I56" s="151"/>
      <c r="J56" s="151"/>
      <c r="K56" s="21" t="s">
        <v>298</v>
      </c>
      <c r="L56" s="5"/>
      <c r="M56" s="5"/>
    </row>
    <row r="57" spans="1:13" ht="18.75">
      <c r="A57" s="145"/>
      <c r="B57" s="149" t="s">
        <v>23</v>
      </c>
      <c r="C57" s="149"/>
      <c r="D57" s="150" t="s">
        <v>111</v>
      </c>
      <c r="E57" s="150"/>
      <c r="F57" s="41">
        <v>250</v>
      </c>
      <c r="G57" s="42">
        <v>15</v>
      </c>
      <c r="H57" s="151">
        <f>G57*F57</f>
        <v>3750</v>
      </c>
      <c r="I57" s="151"/>
      <c r="J57" s="151"/>
      <c r="K57" s="21" t="s">
        <v>298</v>
      </c>
      <c r="L57" s="5"/>
      <c r="M57" s="5"/>
    </row>
    <row r="58" spans="1:14" ht="18.75">
      <c r="A58" s="145"/>
      <c r="B58" s="149" t="s">
        <v>462</v>
      </c>
      <c r="C58" s="149"/>
      <c r="D58" s="150" t="s">
        <v>111</v>
      </c>
      <c r="E58" s="150"/>
      <c r="F58" s="41">
        <v>1005</v>
      </c>
      <c r="G58" s="42">
        <v>10</v>
      </c>
      <c r="H58" s="153">
        <f>G58*F58</f>
        <v>10050</v>
      </c>
      <c r="I58" s="154"/>
      <c r="K58" s="21" t="s">
        <v>298</v>
      </c>
      <c r="L58" s="5"/>
      <c r="M58" s="5"/>
      <c r="N58" t="s">
        <v>30</v>
      </c>
    </row>
    <row r="59" spans="1:14" ht="18.75">
      <c r="A59" s="145"/>
      <c r="B59" s="149" t="s">
        <v>125</v>
      </c>
      <c r="C59" s="149"/>
      <c r="D59" s="150" t="s">
        <v>111</v>
      </c>
      <c r="E59" s="150"/>
      <c r="F59" s="41">
        <v>322</v>
      </c>
      <c r="G59" s="42">
        <v>65</v>
      </c>
      <c r="H59" s="151">
        <f>F59*G59</f>
        <v>20930</v>
      </c>
      <c r="I59" s="151"/>
      <c r="J59" s="151"/>
      <c r="K59" s="21" t="s">
        <v>298</v>
      </c>
      <c r="L59" s="5"/>
      <c r="M59" s="5"/>
      <c r="N59" t="s">
        <v>30</v>
      </c>
    </row>
    <row r="60" spans="1:14" ht="18.75">
      <c r="A60" s="145"/>
      <c r="B60" s="149" t="s">
        <v>461</v>
      </c>
      <c r="C60" s="149"/>
      <c r="D60" s="150" t="s">
        <v>111</v>
      </c>
      <c r="E60" s="150"/>
      <c r="F60" s="41">
        <v>375</v>
      </c>
      <c r="G60" s="42">
        <v>35</v>
      </c>
      <c r="H60" s="151">
        <f t="shared" si="0"/>
        <v>13125</v>
      </c>
      <c r="I60" s="151"/>
      <c r="J60" s="151"/>
      <c r="K60" s="21" t="s">
        <v>298</v>
      </c>
      <c r="L60" s="5"/>
      <c r="M60" s="5"/>
      <c r="N60" t="s">
        <v>30</v>
      </c>
    </row>
    <row r="61" spans="1:14" ht="18.75">
      <c r="A61" s="145"/>
      <c r="B61" s="149" t="s">
        <v>126</v>
      </c>
      <c r="C61" s="149"/>
      <c r="D61" s="150" t="s">
        <v>111</v>
      </c>
      <c r="E61" s="150"/>
      <c r="F61" s="41">
        <v>475</v>
      </c>
      <c r="G61" s="42">
        <v>5</v>
      </c>
      <c r="H61" s="152">
        <f>G61*F61</f>
        <v>2375</v>
      </c>
      <c r="I61" s="152"/>
      <c r="J61" s="152"/>
      <c r="K61" s="21" t="s">
        <v>298</v>
      </c>
      <c r="L61" s="5"/>
      <c r="M61" s="5"/>
      <c r="N61" t="s">
        <v>30</v>
      </c>
    </row>
    <row r="62" spans="1:14" ht="18.75">
      <c r="A62" s="145"/>
      <c r="B62" s="149" t="s">
        <v>127</v>
      </c>
      <c r="C62" s="149"/>
      <c r="D62" s="150" t="s">
        <v>111</v>
      </c>
      <c r="E62" s="150"/>
      <c r="F62" s="41">
        <v>142</v>
      </c>
      <c r="G62" s="42">
        <v>8</v>
      </c>
      <c r="H62" s="151">
        <f t="shared" si="0"/>
        <v>1136</v>
      </c>
      <c r="I62" s="151"/>
      <c r="J62" s="151"/>
      <c r="K62" s="21" t="s">
        <v>298</v>
      </c>
      <c r="L62" s="5"/>
      <c r="M62" s="5"/>
      <c r="N62" t="s">
        <v>30</v>
      </c>
    </row>
    <row r="63" spans="1:14" ht="18.75">
      <c r="A63" s="145"/>
      <c r="B63" s="149" t="s">
        <v>465</v>
      </c>
      <c r="C63" s="149"/>
      <c r="D63" s="150" t="s">
        <v>111</v>
      </c>
      <c r="E63" s="150"/>
      <c r="F63" s="41">
        <v>1245</v>
      </c>
      <c r="G63" s="42">
        <v>5</v>
      </c>
      <c r="H63" s="151">
        <f t="shared" si="0"/>
        <v>6225</v>
      </c>
      <c r="I63" s="151"/>
      <c r="J63" s="151"/>
      <c r="K63" s="21" t="s">
        <v>298</v>
      </c>
      <c r="L63" s="5"/>
      <c r="M63" s="5"/>
      <c r="N63" t="s">
        <v>30</v>
      </c>
    </row>
    <row r="64" spans="1:14" ht="18.75">
      <c r="A64" s="145"/>
      <c r="B64" s="149" t="s">
        <v>466</v>
      </c>
      <c r="C64" s="149"/>
      <c r="D64" s="150" t="s">
        <v>111</v>
      </c>
      <c r="E64" s="150"/>
      <c r="F64" s="41">
        <v>110</v>
      </c>
      <c r="G64" s="42">
        <v>25</v>
      </c>
      <c r="H64" s="151">
        <f>G64*F64</f>
        <v>2750</v>
      </c>
      <c r="I64" s="151"/>
      <c r="J64" s="151"/>
      <c r="K64" s="21" t="s">
        <v>298</v>
      </c>
      <c r="L64" s="5"/>
      <c r="M64" s="5"/>
      <c r="N64" t="s">
        <v>30</v>
      </c>
    </row>
    <row r="65" spans="1:14" ht="18.75">
      <c r="A65" s="145"/>
      <c r="B65" s="149" t="s">
        <v>336</v>
      </c>
      <c r="C65" s="149"/>
      <c r="D65" s="150" t="s">
        <v>111</v>
      </c>
      <c r="E65" s="150"/>
      <c r="F65" s="41">
        <v>174</v>
      </c>
      <c r="G65" s="42">
        <v>25</v>
      </c>
      <c r="H65" s="151">
        <f>G65*F65</f>
        <v>4350</v>
      </c>
      <c r="I65" s="151"/>
      <c r="J65" s="151"/>
      <c r="K65" s="21" t="s">
        <v>298</v>
      </c>
      <c r="L65" s="5"/>
      <c r="M65" s="5"/>
      <c r="N65" t="s">
        <v>30</v>
      </c>
    </row>
    <row r="66" spans="1:14" ht="16.5" customHeight="1">
      <c r="A66" s="145"/>
      <c r="B66" s="149" t="s">
        <v>128</v>
      </c>
      <c r="C66" s="149"/>
      <c r="D66" s="150" t="s">
        <v>111</v>
      </c>
      <c r="E66" s="150"/>
      <c r="F66" s="41">
        <v>142</v>
      </c>
      <c r="G66" s="42">
        <v>45</v>
      </c>
      <c r="H66" s="151">
        <f>F66*G66</f>
        <v>6390</v>
      </c>
      <c r="I66" s="151"/>
      <c r="J66" s="151"/>
      <c r="K66" s="21" t="s">
        <v>298</v>
      </c>
      <c r="L66" s="5"/>
      <c r="M66" s="5"/>
      <c r="N66" t="s">
        <v>30</v>
      </c>
    </row>
    <row r="67" spans="1:14" ht="18.75">
      <c r="A67" s="145"/>
      <c r="B67" s="149" t="s">
        <v>266</v>
      </c>
      <c r="C67" s="149"/>
      <c r="D67" s="150" t="s">
        <v>111</v>
      </c>
      <c r="E67" s="150"/>
      <c r="F67" s="41">
        <v>32</v>
      </c>
      <c r="G67" s="42">
        <v>180</v>
      </c>
      <c r="H67" s="151">
        <f>G67*F67</f>
        <v>5760</v>
      </c>
      <c r="I67" s="151"/>
      <c r="J67" s="151"/>
      <c r="K67" s="21" t="s">
        <v>298</v>
      </c>
      <c r="L67" s="5"/>
      <c r="M67" s="5"/>
      <c r="N67" t="s">
        <v>30</v>
      </c>
    </row>
    <row r="68" spans="1:14" ht="18.75">
      <c r="A68" s="145"/>
      <c r="B68" s="149" t="s">
        <v>129</v>
      </c>
      <c r="C68" s="149"/>
      <c r="D68" s="150" t="s">
        <v>111</v>
      </c>
      <c r="E68" s="150"/>
      <c r="F68" s="41">
        <v>60</v>
      </c>
      <c r="G68" s="42">
        <v>45</v>
      </c>
      <c r="H68" s="151">
        <f>F68*G68</f>
        <v>2700</v>
      </c>
      <c r="I68" s="151"/>
      <c r="J68" s="151"/>
      <c r="K68" s="21" t="s">
        <v>298</v>
      </c>
      <c r="L68" s="5"/>
      <c r="M68" s="5"/>
      <c r="N68" t="s">
        <v>30</v>
      </c>
    </row>
    <row r="69" spans="1:14" ht="18.75">
      <c r="A69" s="145"/>
      <c r="B69" s="149" t="s">
        <v>22</v>
      </c>
      <c r="C69" s="149"/>
      <c r="D69" s="150" t="s">
        <v>111</v>
      </c>
      <c r="E69" s="150"/>
      <c r="F69" s="41">
        <v>61</v>
      </c>
      <c r="G69" s="42">
        <v>10</v>
      </c>
      <c r="H69" s="151">
        <f>G69*F69</f>
        <v>610</v>
      </c>
      <c r="I69" s="151"/>
      <c r="J69" s="151"/>
      <c r="K69" s="21" t="s">
        <v>298</v>
      </c>
      <c r="L69" s="5"/>
      <c r="M69" s="5"/>
      <c r="N69" t="s">
        <v>30</v>
      </c>
    </row>
    <row r="70" spans="1:14" ht="18.75" customHeight="1">
      <c r="A70" s="145"/>
      <c r="B70" s="149" t="s">
        <v>15</v>
      </c>
      <c r="C70" s="149"/>
      <c r="D70" s="150" t="s">
        <v>111</v>
      </c>
      <c r="E70" s="150"/>
      <c r="F70" s="41">
        <v>1066</v>
      </c>
      <c r="G70" s="42">
        <v>8</v>
      </c>
      <c r="H70" s="151">
        <f>F70*G70</f>
        <v>8528</v>
      </c>
      <c r="I70" s="151"/>
      <c r="J70" s="151"/>
      <c r="K70" s="21" t="s">
        <v>298</v>
      </c>
      <c r="L70" s="5"/>
      <c r="M70" s="5"/>
      <c r="N70" t="s">
        <v>30</v>
      </c>
    </row>
    <row r="71" spans="1:14" ht="18.75" customHeight="1">
      <c r="A71" s="145"/>
      <c r="B71" s="149" t="s">
        <v>130</v>
      </c>
      <c r="C71" s="149"/>
      <c r="D71" s="150" t="s">
        <v>111</v>
      </c>
      <c r="E71" s="150"/>
      <c r="F71" s="41">
        <v>400</v>
      </c>
      <c r="G71" s="42">
        <v>28</v>
      </c>
      <c r="H71" s="151">
        <f>G71*F71</f>
        <v>11200</v>
      </c>
      <c r="I71" s="151"/>
      <c r="J71" s="151"/>
      <c r="K71" s="21" t="s">
        <v>298</v>
      </c>
      <c r="L71" s="5"/>
      <c r="M71" s="5"/>
      <c r="N71" t="s">
        <v>30</v>
      </c>
    </row>
    <row r="72" spans="1:14" ht="19.5" customHeight="1">
      <c r="A72" s="145"/>
      <c r="B72" s="149" t="s">
        <v>21</v>
      </c>
      <c r="C72" s="149"/>
      <c r="D72" s="150" t="s">
        <v>111</v>
      </c>
      <c r="E72" s="150"/>
      <c r="F72" s="41">
        <v>625</v>
      </c>
      <c r="G72" s="42">
        <v>20</v>
      </c>
      <c r="H72" s="151">
        <f>F72*G72</f>
        <v>12500</v>
      </c>
      <c r="I72" s="151"/>
      <c r="J72" s="151"/>
      <c r="K72" s="21" t="s">
        <v>298</v>
      </c>
      <c r="L72" s="5"/>
      <c r="M72" s="5"/>
      <c r="N72" t="s">
        <v>30</v>
      </c>
    </row>
    <row r="73" spans="1:14" ht="18.75">
      <c r="A73" s="145"/>
      <c r="B73" s="47" t="s">
        <v>16</v>
      </c>
      <c r="C73" s="48"/>
      <c r="D73" s="150" t="s">
        <v>111</v>
      </c>
      <c r="E73" s="150"/>
      <c r="F73" s="41">
        <v>2060</v>
      </c>
      <c r="G73" s="42">
        <v>4</v>
      </c>
      <c r="H73" s="151">
        <f>G73*F73</f>
        <v>8240</v>
      </c>
      <c r="I73" s="151"/>
      <c r="J73" s="151"/>
      <c r="K73" s="21" t="s">
        <v>298</v>
      </c>
      <c r="L73" s="5"/>
      <c r="M73" s="5"/>
      <c r="N73" t="s">
        <v>30</v>
      </c>
    </row>
    <row r="74" spans="1:14" ht="17.25" customHeight="1">
      <c r="A74" s="145"/>
      <c r="B74" s="149" t="s">
        <v>131</v>
      </c>
      <c r="C74" s="149"/>
      <c r="D74" s="150" t="s">
        <v>111</v>
      </c>
      <c r="E74" s="150"/>
      <c r="F74" s="41">
        <v>98</v>
      </c>
      <c r="G74" s="42">
        <v>180</v>
      </c>
      <c r="H74" s="151">
        <f>F74*G74</f>
        <v>17640</v>
      </c>
      <c r="I74" s="151"/>
      <c r="J74" s="151"/>
      <c r="K74" s="21" t="s">
        <v>298</v>
      </c>
      <c r="L74" s="5"/>
      <c r="M74" s="5"/>
      <c r="N74" t="s">
        <v>30</v>
      </c>
    </row>
    <row r="75" spans="1:14" ht="17.25" customHeight="1">
      <c r="A75" s="145"/>
      <c r="B75" s="149" t="s">
        <v>17</v>
      </c>
      <c r="C75" s="149"/>
      <c r="D75" s="150" t="s">
        <v>111</v>
      </c>
      <c r="E75" s="150"/>
      <c r="F75" s="41">
        <v>32</v>
      </c>
      <c r="G75" s="42">
        <v>120</v>
      </c>
      <c r="H75" s="151">
        <f>F75*G75</f>
        <v>3840</v>
      </c>
      <c r="I75" s="151"/>
      <c r="J75" s="151"/>
      <c r="K75" s="21" t="s">
        <v>298</v>
      </c>
      <c r="L75" s="5"/>
      <c r="M75" s="5"/>
      <c r="N75" t="s">
        <v>30</v>
      </c>
    </row>
    <row r="76" spans="1:14" ht="18.75">
      <c r="A76" s="145"/>
      <c r="B76" s="149" t="s">
        <v>132</v>
      </c>
      <c r="C76" s="149"/>
      <c r="D76" s="150" t="s">
        <v>117</v>
      </c>
      <c r="E76" s="150"/>
      <c r="F76" s="41">
        <v>199</v>
      </c>
      <c r="G76" s="42">
        <v>5</v>
      </c>
      <c r="H76" s="151">
        <f>G76*F76</f>
        <v>995</v>
      </c>
      <c r="I76" s="151"/>
      <c r="J76" s="151"/>
      <c r="K76" s="21" t="s">
        <v>298</v>
      </c>
      <c r="L76" s="5"/>
      <c r="M76" s="5"/>
      <c r="N76" t="s">
        <v>30</v>
      </c>
    </row>
    <row r="77" spans="1:13" ht="18.75">
      <c r="A77" s="145"/>
      <c r="B77" s="149" t="s">
        <v>20</v>
      </c>
      <c r="C77" s="149"/>
      <c r="D77" s="150" t="s">
        <v>117</v>
      </c>
      <c r="E77" s="150"/>
      <c r="F77" s="41">
        <v>305</v>
      </c>
      <c r="G77" s="42">
        <v>25</v>
      </c>
      <c r="H77" s="151">
        <f>F77*25</f>
        <v>7625</v>
      </c>
      <c r="I77" s="151"/>
      <c r="J77" s="151"/>
      <c r="K77" s="21" t="s">
        <v>298</v>
      </c>
      <c r="L77" s="5"/>
      <c r="M77" s="5"/>
    </row>
    <row r="78" spans="1:13" ht="18.75">
      <c r="A78" s="145"/>
      <c r="B78" s="149" t="s">
        <v>337</v>
      </c>
      <c r="C78" s="149"/>
      <c r="D78" s="150" t="s">
        <v>111</v>
      </c>
      <c r="E78" s="150"/>
      <c r="F78" s="41">
        <v>50</v>
      </c>
      <c r="G78" s="42">
        <v>80</v>
      </c>
      <c r="H78" s="151">
        <f>F78*80</f>
        <v>4000</v>
      </c>
      <c r="I78" s="151"/>
      <c r="J78" s="151"/>
      <c r="K78" s="21" t="s">
        <v>298</v>
      </c>
      <c r="L78" s="5"/>
      <c r="M78" s="5"/>
    </row>
    <row r="79" spans="1:14" ht="15" customHeight="1">
      <c r="A79" s="145"/>
      <c r="B79" s="149" t="s">
        <v>338</v>
      </c>
      <c r="C79" s="149"/>
      <c r="D79" s="150" t="s">
        <v>111</v>
      </c>
      <c r="E79" s="150"/>
      <c r="F79" s="41">
        <v>20</v>
      </c>
      <c r="G79" s="42">
        <v>350</v>
      </c>
      <c r="H79" s="151">
        <f>F79*G79</f>
        <v>7000</v>
      </c>
      <c r="I79" s="151"/>
      <c r="J79" s="151"/>
      <c r="K79" s="21" t="s">
        <v>298</v>
      </c>
      <c r="L79" s="5"/>
      <c r="M79" s="5"/>
      <c r="N79" t="s">
        <v>30</v>
      </c>
    </row>
    <row r="80" spans="1:13" ht="18.75">
      <c r="A80" s="145"/>
      <c r="B80" s="149" t="s">
        <v>19</v>
      </c>
      <c r="C80" s="149"/>
      <c r="D80" s="150" t="s">
        <v>117</v>
      </c>
      <c r="E80" s="150"/>
      <c r="F80" s="41">
        <v>200</v>
      </c>
      <c r="G80" s="42">
        <v>25</v>
      </c>
      <c r="H80" s="151">
        <f aca="true" t="shared" si="1" ref="H80:H85">G80*F80</f>
        <v>5000</v>
      </c>
      <c r="I80" s="151"/>
      <c r="J80" s="151"/>
      <c r="K80" s="21" t="s">
        <v>298</v>
      </c>
      <c r="L80" s="5"/>
      <c r="M80" s="5"/>
    </row>
    <row r="81" spans="1:14" ht="18.75">
      <c r="A81" s="145"/>
      <c r="B81" s="149" t="s">
        <v>463</v>
      </c>
      <c r="C81" s="149"/>
      <c r="D81" s="150" t="s">
        <v>111</v>
      </c>
      <c r="E81" s="150"/>
      <c r="F81" s="41">
        <v>1125</v>
      </c>
      <c r="G81" s="42">
        <v>5</v>
      </c>
      <c r="H81" s="151">
        <f t="shared" si="1"/>
        <v>5625</v>
      </c>
      <c r="I81" s="151"/>
      <c r="J81" s="151"/>
      <c r="K81" s="21" t="s">
        <v>298</v>
      </c>
      <c r="L81" s="5"/>
      <c r="M81" s="5"/>
      <c r="N81" t="s">
        <v>30</v>
      </c>
    </row>
    <row r="82" spans="1:14" ht="18.75">
      <c r="A82" s="145"/>
      <c r="B82" s="149" t="s">
        <v>264</v>
      </c>
      <c r="C82" s="149"/>
      <c r="D82" s="150" t="s">
        <v>111</v>
      </c>
      <c r="E82" s="150"/>
      <c r="F82" s="41">
        <v>144</v>
      </c>
      <c r="G82" s="42">
        <v>25</v>
      </c>
      <c r="H82" s="151">
        <f t="shared" si="1"/>
        <v>3600</v>
      </c>
      <c r="I82" s="151"/>
      <c r="J82" s="151"/>
      <c r="K82" s="21" t="s">
        <v>298</v>
      </c>
      <c r="L82" s="5"/>
      <c r="M82" s="5"/>
      <c r="N82" t="s">
        <v>30</v>
      </c>
    </row>
    <row r="83" spans="1:14" ht="18.75">
      <c r="A83" s="145"/>
      <c r="B83" s="131" t="s">
        <v>133</v>
      </c>
      <c r="C83" s="131"/>
      <c r="D83" s="150" t="s">
        <v>122</v>
      </c>
      <c r="E83" s="150"/>
      <c r="F83" s="41">
        <v>215</v>
      </c>
      <c r="G83" s="42">
        <v>15</v>
      </c>
      <c r="H83" s="151">
        <f t="shared" si="1"/>
        <v>3225</v>
      </c>
      <c r="I83" s="151"/>
      <c r="J83" s="151"/>
      <c r="K83" s="21" t="s">
        <v>298</v>
      </c>
      <c r="L83" s="5"/>
      <c r="M83" s="5"/>
      <c r="N83" t="s">
        <v>30</v>
      </c>
    </row>
    <row r="84" spans="1:13" ht="18.75">
      <c r="A84" s="145"/>
      <c r="B84" s="149" t="s">
        <v>18</v>
      </c>
      <c r="C84" s="149"/>
      <c r="D84" s="155" t="s">
        <v>111</v>
      </c>
      <c r="E84" s="156"/>
      <c r="F84" s="41">
        <v>42</v>
      </c>
      <c r="G84" s="42">
        <v>20</v>
      </c>
      <c r="H84" s="157">
        <f t="shared" si="1"/>
        <v>840</v>
      </c>
      <c r="I84" s="158"/>
      <c r="J84" s="43"/>
      <c r="K84" s="21" t="s">
        <v>298</v>
      </c>
      <c r="L84" s="5"/>
      <c r="M84" s="5"/>
    </row>
    <row r="85" spans="1:14" ht="16.5" customHeight="1">
      <c r="A85" s="145"/>
      <c r="B85" s="159" t="s">
        <v>339</v>
      </c>
      <c r="C85" s="160"/>
      <c r="D85" s="155" t="s">
        <v>111</v>
      </c>
      <c r="E85" s="156"/>
      <c r="F85" s="41">
        <v>59</v>
      </c>
      <c r="G85" s="41">
        <v>180</v>
      </c>
      <c r="H85" s="157">
        <f t="shared" si="1"/>
        <v>10620</v>
      </c>
      <c r="I85" s="158"/>
      <c r="J85" s="43">
        <f>SUM(H85)</f>
        <v>10620</v>
      </c>
      <c r="K85" s="21" t="s">
        <v>298</v>
      </c>
      <c r="L85" s="5"/>
      <c r="M85" s="5"/>
      <c r="N85" t="s">
        <v>30</v>
      </c>
    </row>
    <row r="86" spans="1:14" ht="16.5" customHeight="1">
      <c r="A86" s="145"/>
      <c r="B86" s="161" t="s">
        <v>113</v>
      </c>
      <c r="C86" s="161"/>
      <c r="D86" s="162"/>
      <c r="E86" s="162"/>
      <c r="F86" s="50"/>
      <c r="G86" s="50"/>
      <c r="H86" s="163">
        <f>SUM(H41:J85)</f>
        <v>390554</v>
      </c>
      <c r="I86" s="163"/>
      <c r="J86" s="163"/>
      <c r="K86" s="16">
        <f>H86</f>
        <v>390554</v>
      </c>
      <c r="L86" s="13"/>
      <c r="M86" s="14"/>
      <c r="N86" t="s">
        <v>30</v>
      </c>
    </row>
    <row r="87" spans="1:13" ht="19.5" customHeight="1">
      <c r="A87" s="145"/>
      <c r="B87" s="133" t="s">
        <v>234</v>
      </c>
      <c r="C87" s="133"/>
      <c r="D87" s="133"/>
      <c r="E87" s="133"/>
      <c r="F87" s="133"/>
      <c r="G87" s="133"/>
      <c r="H87" s="133"/>
      <c r="I87" s="133"/>
      <c r="J87" s="133"/>
      <c r="K87" s="21"/>
      <c r="L87" s="5"/>
      <c r="M87" s="5"/>
    </row>
    <row r="88" spans="1:13" ht="18.75" customHeight="1">
      <c r="A88" s="145"/>
      <c r="B88" s="164" t="s">
        <v>258</v>
      </c>
      <c r="C88" s="164"/>
      <c r="D88" s="164" t="s">
        <v>259</v>
      </c>
      <c r="E88" s="164"/>
      <c r="F88" s="51" t="s">
        <v>260</v>
      </c>
      <c r="G88" s="36" t="s">
        <v>261</v>
      </c>
      <c r="H88" s="164" t="s">
        <v>257</v>
      </c>
      <c r="I88" s="164"/>
      <c r="J88" s="164"/>
      <c r="K88" s="21"/>
      <c r="L88" s="5"/>
      <c r="M88" s="5"/>
    </row>
    <row r="89" spans="1:14" ht="18.75">
      <c r="A89" s="145"/>
      <c r="B89" s="131" t="s">
        <v>134</v>
      </c>
      <c r="C89" s="131"/>
      <c r="D89" s="150" t="s">
        <v>111</v>
      </c>
      <c r="E89" s="150"/>
      <c r="F89" s="41">
        <v>119</v>
      </c>
      <c r="G89" s="42">
        <v>110</v>
      </c>
      <c r="H89" s="151">
        <f aca="true" t="shared" si="2" ref="H89:H138">F89*G89</f>
        <v>13090</v>
      </c>
      <c r="I89" s="151"/>
      <c r="J89" s="151"/>
      <c r="K89" s="21" t="s">
        <v>300</v>
      </c>
      <c r="L89" s="5"/>
      <c r="M89" s="5"/>
      <c r="N89" t="s">
        <v>30</v>
      </c>
    </row>
    <row r="90" spans="1:14" ht="18.75">
      <c r="A90" s="145"/>
      <c r="B90" s="131" t="s">
        <v>135</v>
      </c>
      <c r="C90" s="131"/>
      <c r="D90" s="150" t="s">
        <v>111</v>
      </c>
      <c r="E90" s="150"/>
      <c r="F90" s="41">
        <v>32</v>
      </c>
      <c r="G90" s="42">
        <v>145</v>
      </c>
      <c r="H90" s="151">
        <f t="shared" si="2"/>
        <v>4640</v>
      </c>
      <c r="I90" s="151"/>
      <c r="J90" s="151"/>
      <c r="K90" s="21" t="s">
        <v>300</v>
      </c>
      <c r="L90" s="5"/>
      <c r="M90" s="5"/>
      <c r="N90" t="s">
        <v>30</v>
      </c>
    </row>
    <row r="91" spans="1:14" ht="18.75">
      <c r="A91" s="145"/>
      <c r="B91" s="131" t="s">
        <v>136</v>
      </c>
      <c r="C91" s="131"/>
      <c r="D91" s="150" t="s">
        <v>111</v>
      </c>
      <c r="E91" s="150"/>
      <c r="F91" s="41">
        <v>40</v>
      </c>
      <c r="G91" s="42">
        <v>90</v>
      </c>
      <c r="H91" s="151">
        <f t="shared" si="2"/>
        <v>3600</v>
      </c>
      <c r="I91" s="151"/>
      <c r="J91" s="151"/>
      <c r="K91" s="21" t="s">
        <v>300</v>
      </c>
      <c r="L91" s="5"/>
      <c r="M91" s="5"/>
      <c r="N91" t="s">
        <v>30</v>
      </c>
    </row>
    <row r="92" spans="1:14" ht="18.75">
      <c r="A92" s="145"/>
      <c r="B92" s="131" t="s">
        <v>137</v>
      </c>
      <c r="C92" s="131"/>
      <c r="D92" s="150" t="s">
        <v>111</v>
      </c>
      <c r="E92" s="150"/>
      <c r="F92" s="41">
        <v>50</v>
      </c>
      <c r="G92" s="42">
        <v>70</v>
      </c>
      <c r="H92" s="151">
        <f>F92*G92</f>
        <v>3500</v>
      </c>
      <c r="I92" s="151"/>
      <c r="J92" s="151"/>
      <c r="K92" s="21" t="s">
        <v>300</v>
      </c>
      <c r="L92" s="5"/>
      <c r="M92" s="5"/>
      <c r="N92" t="s">
        <v>30</v>
      </c>
    </row>
    <row r="93" spans="1:14" ht="18.75">
      <c r="A93" s="145"/>
      <c r="B93" s="125" t="s">
        <v>468</v>
      </c>
      <c r="C93" s="127"/>
      <c r="D93" s="155" t="s">
        <v>111</v>
      </c>
      <c r="E93" s="156"/>
      <c r="F93" s="41">
        <v>26</v>
      </c>
      <c r="G93" s="42">
        <v>90</v>
      </c>
      <c r="H93" s="157">
        <f>G93*F93</f>
        <v>2340</v>
      </c>
      <c r="I93" s="158"/>
      <c r="J93" s="43"/>
      <c r="K93" s="21" t="s">
        <v>300</v>
      </c>
      <c r="L93" s="5"/>
      <c r="M93" s="5"/>
      <c r="N93" t="s">
        <v>30</v>
      </c>
    </row>
    <row r="94" spans="1:14" ht="18.75">
      <c r="A94" s="145"/>
      <c r="B94" s="125" t="s">
        <v>340</v>
      </c>
      <c r="C94" s="127"/>
      <c r="D94" s="155" t="s">
        <v>111</v>
      </c>
      <c r="E94" s="156"/>
      <c r="F94" s="41">
        <v>25</v>
      </c>
      <c r="G94" s="42">
        <v>200</v>
      </c>
      <c r="H94" s="157">
        <f>G94*F94</f>
        <v>5000</v>
      </c>
      <c r="I94" s="158"/>
      <c r="J94" s="43"/>
      <c r="K94" s="21" t="s">
        <v>300</v>
      </c>
      <c r="L94" s="5"/>
      <c r="M94" s="5"/>
      <c r="N94" t="s">
        <v>30</v>
      </c>
    </row>
    <row r="95" spans="1:14" ht="18.75">
      <c r="A95" s="145"/>
      <c r="B95" s="131" t="s">
        <v>138</v>
      </c>
      <c r="C95" s="131"/>
      <c r="D95" s="150" t="s">
        <v>111</v>
      </c>
      <c r="E95" s="150"/>
      <c r="F95" s="41">
        <v>237</v>
      </c>
      <c r="G95" s="42">
        <v>35</v>
      </c>
      <c r="H95" s="151">
        <f t="shared" si="2"/>
        <v>8295</v>
      </c>
      <c r="I95" s="151"/>
      <c r="J95" s="151"/>
      <c r="K95" s="21" t="s">
        <v>300</v>
      </c>
      <c r="L95" s="5"/>
      <c r="M95" s="5"/>
      <c r="N95" t="s">
        <v>30</v>
      </c>
    </row>
    <row r="96" spans="1:14" ht="18.75">
      <c r="A96" s="145"/>
      <c r="B96" s="131" t="s">
        <v>139</v>
      </c>
      <c r="C96" s="131"/>
      <c r="D96" s="150" t="s">
        <v>111</v>
      </c>
      <c r="E96" s="150"/>
      <c r="F96" s="41">
        <v>126</v>
      </c>
      <c r="G96" s="42">
        <v>180</v>
      </c>
      <c r="H96" s="151">
        <f t="shared" si="2"/>
        <v>22680</v>
      </c>
      <c r="I96" s="151"/>
      <c r="J96" s="151"/>
      <c r="K96" s="21" t="s">
        <v>300</v>
      </c>
      <c r="L96" s="5"/>
      <c r="M96" s="5"/>
      <c r="N96" t="s">
        <v>30</v>
      </c>
    </row>
    <row r="97" spans="1:14" ht="18.75">
      <c r="A97" s="145"/>
      <c r="B97" s="131" t="s">
        <v>140</v>
      </c>
      <c r="C97" s="131"/>
      <c r="D97" s="150" t="s">
        <v>111</v>
      </c>
      <c r="E97" s="150"/>
      <c r="F97" s="41">
        <v>138</v>
      </c>
      <c r="G97" s="42">
        <v>60</v>
      </c>
      <c r="H97" s="151">
        <f t="shared" si="2"/>
        <v>8280</v>
      </c>
      <c r="I97" s="151"/>
      <c r="J97" s="151"/>
      <c r="K97" s="21" t="s">
        <v>300</v>
      </c>
      <c r="L97" s="5"/>
      <c r="M97" s="5"/>
      <c r="N97" t="s">
        <v>30</v>
      </c>
    </row>
    <row r="98" spans="1:14" ht="18.75">
      <c r="A98" s="145"/>
      <c r="B98" s="131" t="s">
        <v>341</v>
      </c>
      <c r="C98" s="131"/>
      <c r="D98" s="150" t="s">
        <v>111</v>
      </c>
      <c r="E98" s="150"/>
      <c r="F98" s="41">
        <v>525</v>
      </c>
      <c r="G98" s="42">
        <v>55</v>
      </c>
      <c r="H98" s="151">
        <f t="shared" si="2"/>
        <v>28875</v>
      </c>
      <c r="I98" s="151"/>
      <c r="J98" s="151"/>
      <c r="K98" s="21" t="s">
        <v>300</v>
      </c>
      <c r="L98" s="5"/>
      <c r="M98" s="5"/>
      <c r="N98" t="s">
        <v>30</v>
      </c>
    </row>
    <row r="99" spans="1:14" ht="18.75">
      <c r="A99" s="145"/>
      <c r="B99" s="125" t="s">
        <v>24</v>
      </c>
      <c r="C99" s="127"/>
      <c r="D99" s="155" t="s">
        <v>111</v>
      </c>
      <c r="E99" s="156"/>
      <c r="F99" s="41">
        <v>151</v>
      </c>
      <c r="G99" s="42">
        <v>110</v>
      </c>
      <c r="H99" s="157">
        <f>G99*F99</f>
        <v>16610</v>
      </c>
      <c r="I99" s="158"/>
      <c r="J99" s="43"/>
      <c r="K99" s="21" t="s">
        <v>300</v>
      </c>
      <c r="L99" s="5"/>
      <c r="M99" s="5"/>
      <c r="N99" t="s">
        <v>30</v>
      </c>
    </row>
    <row r="100" spans="1:14" ht="18.75">
      <c r="A100" s="145"/>
      <c r="B100" s="125" t="s">
        <v>342</v>
      </c>
      <c r="C100" s="127"/>
      <c r="D100" s="155" t="s">
        <v>111</v>
      </c>
      <c r="E100" s="156"/>
      <c r="F100" s="41">
        <v>237</v>
      </c>
      <c r="G100" s="42">
        <v>90</v>
      </c>
      <c r="H100" s="157">
        <f>G100*F100</f>
        <v>21330</v>
      </c>
      <c r="I100" s="158"/>
      <c r="J100" s="43"/>
      <c r="K100" s="21" t="s">
        <v>300</v>
      </c>
      <c r="L100" s="5"/>
      <c r="M100" s="5"/>
      <c r="N100" t="s">
        <v>30</v>
      </c>
    </row>
    <row r="101" spans="1:14" ht="18.75">
      <c r="A101" s="145"/>
      <c r="B101" s="131" t="s">
        <v>141</v>
      </c>
      <c r="C101" s="131"/>
      <c r="D101" s="150" t="s">
        <v>111</v>
      </c>
      <c r="E101" s="150"/>
      <c r="F101" s="41">
        <v>120</v>
      </c>
      <c r="G101" s="42">
        <v>40</v>
      </c>
      <c r="H101" s="151">
        <f t="shared" si="2"/>
        <v>4800</v>
      </c>
      <c r="I101" s="151"/>
      <c r="J101" s="151"/>
      <c r="K101" s="21" t="s">
        <v>300</v>
      </c>
      <c r="L101" s="5"/>
      <c r="M101" s="5"/>
      <c r="N101" t="s">
        <v>30</v>
      </c>
    </row>
    <row r="102" spans="1:14" ht="18.75">
      <c r="A102" s="145"/>
      <c r="B102" s="131" t="s">
        <v>343</v>
      </c>
      <c r="C102" s="131"/>
      <c r="D102" s="155" t="s">
        <v>111</v>
      </c>
      <c r="E102" s="156"/>
      <c r="F102" s="41">
        <v>97</v>
      </c>
      <c r="G102" s="42">
        <v>90</v>
      </c>
      <c r="H102" s="157">
        <f>G102*F102</f>
        <v>8730</v>
      </c>
      <c r="I102" s="158"/>
      <c r="J102" s="43"/>
      <c r="K102" s="21" t="s">
        <v>300</v>
      </c>
      <c r="L102" s="5"/>
      <c r="M102" s="5"/>
      <c r="N102" t="s">
        <v>30</v>
      </c>
    </row>
    <row r="103" spans="1:14" ht="18.75">
      <c r="A103" s="145"/>
      <c r="B103" s="131" t="s">
        <v>344</v>
      </c>
      <c r="C103" s="131"/>
      <c r="D103" s="150" t="s">
        <v>111</v>
      </c>
      <c r="E103" s="150"/>
      <c r="F103" s="41">
        <v>250</v>
      </c>
      <c r="G103" s="42">
        <v>60</v>
      </c>
      <c r="H103" s="151">
        <f t="shared" si="2"/>
        <v>15000</v>
      </c>
      <c r="I103" s="151"/>
      <c r="J103" s="151"/>
      <c r="K103" s="21" t="s">
        <v>300</v>
      </c>
      <c r="L103" s="5"/>
      <c r="M103" s="5"/>
      <c r="N103" t="s">
        <v>30</v>
      </c>
    </row>
    <row r="104" spans="1:14" ht="18.75">
      <c r="A104" s="145"/>
      <c r="B104" s="131" t="s">
        <v>477</v>
      </c>
      <c r="C104" s="131"/>
      <c r="D104" s="150" t="s">
        <v>111</v>
      </c>
      <c r="E104" s="150"/>
      <c r="F104" s="41">
        <v>125</v>
      </c>
      <c r="G104" s="42">
        <v>65</v>
      </c>
      <c r="H104" s="151">
        <f t="shared" si="2"/>
        <v>8125</v>
      </c>
      <c r="I104" s="151"/>
      <c r="J104" s="151"/>
      <c r="K104" s="21" t="s">
        <v>300</v>
      </c>
      <c r="L104" s="5"/>
      <c r="M104" s="5"/>
      <c r="N104" t="s">
        <v>30</v>
      </c>
    </row>
    <row r="105" spans="1:14" ht="18.75">
      <c r="A105" s="145"/>
      <c r="B105" s="131" t="s">
        <v>478</v>
      </c>
      <c r="C105" s="131"/>
      <c r="D105" s="150" t="s">
        <v>345</v>
      </c>
      <c r="E105" s="150"/>
      <c r="F105" s="41">
        <v>4</v>
      </c>
      <c r="G105" s="42">
        <v>1500</v>
      </c>
      <c r="H105" s="151">
        <f t="shared" si="2"/>
        <v>6000</v>
      </c>
      <c r="I105" s="151"/>
      <c r="J105" s="151"/>
      <c r="K105" s="21" t="s">
        <v>300</v>
      </c>
      <c r="L105" s="5"/>
      <c r="M105" s="5"/>
      <c r="N105" t="s">
        <v>30</v>
      </c>
    </row>
    <row r="106" spans="1:14" ht="18.75">
      <c r="A106" s="145"/>
      <c r="B106" s="131" t="s">
        <v>469</v>
      </c>
      <c r="C106" s="131"/>
      <c r="D106" s="150" t="s">
        <v>111</v>
      </c>
      <c r="E106" s="150"/>
      <c r="F106" s="41">
        <v>59</v>
      </c>
      <c r="G106" s="42">
        <v>100</v>
      </c>
      <c r="H106" s="151">
        <f t="shared" si="2"/>
        <v>5900</v>
      </c>
      <c r="I106" s="151"/>
      <c r="J106" s="151"/>
      <c r="K106" s="21" t="s">
        <v>300</v>
      </c>
      <c r="L106" s="5"/>
      <c r="M106" s="5"/>
      <c r="N106" t="s">
        <v>30</v>
      </c>
    </row>
    <row r="107" spans="1:13" ht="18.75">
      <c r="A107" s="145"/>
      <c r="B107" s="131" t="s">
        <v>142</v>
      </c>
      <c r="C107" s="131"/>
      <c r="D107" s="150" t="s">
        <v>111</v>
      </c>
      <c r="E107" s="150"/>
      <c r="F107" s="41">
        <v>5000</v>
      </c>
      <c r="G107" s="42">
        <v>0.25</v>
      </c>
      <c r="H107" s="151">
        <f t="shared" si="2"/>
        <v>1250</v>
      </c>
      <c r="I107" s="151"/>
      <c r="J107" s="151"/>
      <c r="K107" s="21" t="s">
        <v>300</v>
      </c>
      <c r="L107" s="5"/>
      <c r="M107" s="5"/>
    </row>
    <row r="108" spans="1:13" ht="18.75">
      <c r="A108" s="145"/>
      <c r="B108" s="131" t="s">
        <v>346</v>
      </c>
      <c r="C108" s="131"/>
      <c r="D108" s="150" t="s">
        <v>347</v>
      </c>
      <c r="E108" s="150"/>
      <c r="F108" s="41">
        <v>3000</v>
      </c>
      <c r="G108" s="42">
        <v>5</v>
      </c>
      <c r="H108" s="151">
        <f t="shared" si="2"/>
        <v>15000</v>
      </c>
      <c r="I108" s="151"/>
      <c r="J108" s="151"/>
      <c r="K108" s="21" t="s">
        <v>300</v>
      </c>
      <c r="L108" s="5"/>
      <c r="M108" s="5"/>
    </row>
    <row r="109" spans="1:14" ht="18.75">
      <c r="A109" s="145"/>
      <c r="B109" s="131" t="s">
        <v>348</v>
      </c>
      <c r="C109" s="131"/>
      <c r="D109" s="150" t="s">
        <v>349</v>
      </c>
      <c r="E109" s="150"/>
      <c r="F109" s="41">
        <v>535</v>
      </c>
      <c r="G109" s="42">
        <v>30</v>
      </c>
      <c r="H109" s="151">
        <f t="shared" si="2"/>
        <v>16050</v>
      </c>
      <c r="I109" s="151"/>
      <c r="J109" s="151"/>
      <c r="K109" s="21" t="s">
        <v>300</v>
      </c>
      <c r="L109" s="5"/>
      <c r="M109" s="5"/>
      <c r="N109" t="s">
        <v>30</v>
      </c>
    </row>
    <row r="110" spans="1:14" ht="18.75">
      <c r="A110" s="145"/>
      <c r="B110" s="131" t="s">
        <v>471</v>
      </c>
      <c r="C110" s="131"/>
      <c r="D110" s="150" t="s">
        <v>111</v>
      </c>
      <c r="E110" s="150"/>
      <c r="F110" s="41">
        <v>70</v>
      </c>
      <c r="G110" s="42">
        <v>220</v>
      </c>
      <c r="H110" s="151">
        <f t="shared" si="2"/>
        <v>15400</v>
      </c>
      <c r="I110" s="151"/>
      <c r="J110" s="151"/>
      <c r="K110" s="21" t="s">
        <v>300</v>
      </c>
      <c r="L110" s="5"/>
      <c r="M110" s="5"/>
      <c r="N110" t="s">
        <v>30</v>
      </c>
    </row>
    <row r="111" spans="1:14" ht="18.75">
      <c r="A111" s="145"/>
      <c r="B111" s="131" t="s">
        <v>143</v>
      </c>
      <c r="C111" s="131"/>
      <c r="D111" s="150" t="s">
        <v>111</v>
      </c>
      <c r="E111" s="150"/>
      <c r="F111" s="41">
        <v>25</v>
      </c>
      <c r="G111" s="42">
        <v>50</v>
      </c>
      <c r="H111" s="151">
        <f t="shared" si="2"/>
        <v>1250</v>
      </c>
      <c r="I111" s="151"/>
      <c r="J111" s="151"/>
      <c r="K111" s="21" t="s">
        <v>300</v>
      </c>
      <c r="L111" s="5"/>
      <c r="M111" s="5"/>
      <c r="N111" t="s">
        <v>30</v>
      </c>
    </row>
    <row r="112" spans="1:14" ht="18.75">
      <c r="A112" s="145"/>
      <c r="B112" s="131" t="s">
        <v>144</v>
      </c>
      <c r="C112" s="131"/>
      <c r="D112" s="150" t="s">
        <v>111</v>
      </c>
      <c r="E112" s="150"/>
      <c r="F112" s="41">
        <v>165</v>
      </c>
      <c r="G112" s="42">
        <v>250</v>
      </c>
      <c r="H112" s="151">
        <f t="shared" si="2"/>
        <v>41250</v>
      </c>
      <c r="I112" s="151"/>
      <c r="J112" s="151"/>
      <c r="K112" s="21" t="s">
        <v>300</v>
      </c>
      <c r="L112" s="5"/>
      <c r="M112" s="5"/>
      <c r="N112" t="s">
        <v>30</v>
      </c>
    </row>
    <row r="113" spans="1:14" ht="18.75">
      <c r="A113" s="145"/>
      <c r="B113" s="131" t="s">
        <v>350</v>
      </c>
      <c r="C113" s="131"/>
      <c r="D113" s="150" t="s">
        <v>111</v>
      </c>
      <c r="E113" s="150"/>
      <c r="F113" s="41">
        <v>85</v>
      </c>
      <c r="G113" s="42">
        <v>180</v>
      </c>
      <c r="H113" s="151">
        <f t="shared" si="2"/>
        <v>15300</v>
      </c>
      <c r="I113" s="151"/>
      <c r="J113" s="151"/>
      <c r="K113" s="21" t="s">
        <v>300</v>
      </c>
      <c r="L113" s="5"/>
      <c r="M113" s="5"/>
      <c r="N113" t="s">
        <v>30</v>
      </c>
    </row>
    <row r="114" spans="1:15" ht="18.75">
      <c r="A114" s="145"/>
      <c r="B114" s="131" t="s">
        <v>25</v>
      </c>
      <c r="C114" s="131"/>
      <c r="D114" s="150" t="s">
        <v>112</v>
      </c>
      <c r="E114" s="150"/>
      <c r="F114" s="41">
        <v>200</v>
      </c>
      <c r="G114" s="42">
        <v>100</v>
      </c>
      <c r="H114" s="151">
        <f t="shared" si="2"/>
        <v>20000</v>
      </c>
      <c r="I114" s="151"/>
      <c r="J114" s="151"/>
      <c r="K114" s="21" t="s">
        <v>300</v>
      </c>
      <c r="L114" s="5"/>
      <c r="M114" s="5"/>
      <c r="O114" t="s">
        <v>467</v>
      </c>
    </row>
    <row r="115" spans="1:15" ht="18.75">
      <c r="A115" s="145"/>
      <c r="B115" s="131" t="s">
        <v>145</v>
      </c>
      <c r="C115" s="131"/>
      <c r="D115" s="150" t="s">
        <v>111</v>
      </c>
      <c r="E115" s="150"/>
      <c r="F115" s="41">
        <v>120</v>
      </c>
      <c r="G115" s="42">
        <v>60</v>
      </c>
      <c r="H115" s="151">
        <f t="shared" si="2"/>
        <v>7200</v>
      </c>
      <c r="I115" s="151"/>
      <c r="J115" s="151"/>
      <c r="K115" s="21" t="s">
        <v>300</v>
      </c>
      <c r="L115" s="5"/>
      <c r="M115" s="5"/>
      <c r="O115" t="s">
        <v>467</v>
      </c>
    </row>
    <row r="116" spans="1:14" ht="18.75">
      <c r="A116" s="145"/>
      <c r="B116" s="131" t="s">
        <v>351</v>
      </c>
      <c r="C116" s="131"/>
      <c r="D116" s="150" t="s">
        <v>111</v>
      </c>
      <c r="E116" s="150"/>
      <c r="F116" s="41">
        <v>22</v>
      </c>
      <c r="G116" s="42">
        <v>65</v>
      </c>
      <c r="H116" s="151">
        <f t="shared" si="2"/>
        <v>1430</v>
      </c>
      <c r="I116" s="151"/>
      <c r="J116" s="151"/>
      <c r="K116" s="21" t="s">
        <v>300</v>
      </c>
      <c r="L116" s="5"/>
      <c r="M116" s="5"/>
      <c r="N116" t="s">
        <v>30</v>
      </c>
    </row>
    <row r="117" spans="1:14" ht="18.75">
      <c r="A117" s="145"/>
      <c r="B117" s="131" t="s">
        <v>425</v>
      </c>
      <c r="C117" s="131"/>
      <c r="D117" s="150" t="s">
        <v>111</v>
      </c>
      <c r="E117" s="150"/>
      <c r="F117" s="41">
        <v>275</v>
      </c>
      <c r="G117" s="42">
        <v>155</v>
      </c>
      <c r="H117" s="151">
        <f t="shared" si="2"/>
        <v>42625</v>
      </c>
      <c r="I117" s="151"/>
      <c r="J117" s="151"/>
      <c r="K117" s="21" t="s">
        <v>300</v>
      </c>
      <c r="L117" s="5"/>
      <c r="M117" s="5"/>
      <c r="N117" t="s">
        <v>30</v>
      </c>
    </row>
    <row r="118" spans="1:15" ht="18.75">
      <c r="A118" s="145"/>
      <c r="B118" s="165" t="s">
        <v>424</v>
      </c>
      <c r="C118" s="165"/>
      <c r="D118" s="150" t="s">
        <v>146</v>
      </c>
      <c r="E118" s="150"/>
      <c r="F118" s="41">
        <v>900</v>
      </c>
      <c r="G118" s="42">
        <v>45</v>
      </c>
      <c r="H118" s="151">
        <f t="shared" si="2"/>
        <v>40500</v>
      </c>
      <c r="I118" s="151"/>
      <c r="J118" s="151"/>
      <c r="K118" s="21" t="s">
        <v>300</v>
      </c>
      <c r="L118" s="5"/>
      <c r="M118" s="5"/>
      <c r="N118" t="s">
        <v>30</v>
      </c>
      <c r="O118" t="s">
        <v>467</v>
      </c>
    </row>
    <row r="119" spans="1:14" ht="18.75">
      <c r="A119" s="145"/>
      <c r="B119" s="131" t="s">
        <v>470</v>
      </c>
      <c r="C119" s="131"/>
      <c r="D119" s="150" t="s">
        <v>111</v>
      </c>
      <c r="E119" s="150"/>
      <c r="F119" s="41">
        <v>35</v>
      </c>
      <c r="G119" s="42">
        <v>1000</v>
      </c>
      <c r="H119" s="151">
        <f>G119*F119</f>
        <v>35000</v>
      </c>
      <c r="I119" s="151"/>
      <c r="J119" s="151"/>
      <c r="K119" s="21" t="s">
        <v>300</v>
      </c>
      <c r="L119" s="5"/>
      <c r="M119" s="5"/>
      <c r="N119" t="s">
        <v>30</v>
      </c>
    </row>
    <row r="120" spans="1:14" ht="18.75">
      <c r="A120" s="145"/>
      <c r="B120" s="131" t="s">
        <v>26</v>
      </c>
      <c r="C120" s="131"/>
      <c r="D120" s="150" t="s">
        <v>111</v>
      </c>
      <c r="E120" s="150"/>
      <c r="F120" s="41">
        <v>100</v>
      </c>
      <c r="G120" s="42">
        <v>75</v>
      </c>
      <c r="H120" s="151">
        <f t="shared" si="2"/>
        <v>7500</v>
      </c>
      <c r="I120" s="151"/>
      <c r="J120" s="151"/>
      <c r="K120" s="21" t="s">
        <v>300</v>
      </c>
      <c r="L120" s="5"/>
      <c r="M120" s="5"/>
      <c r="N120" t="s">
        <v>30</v>
      </c>
    </row>
    <row r="121" spans="1:13" ht="18.75">
      <c r="A121" s="145"/>
      <c r="B121" s="131" t="s">
        <v>165</v>
      </c>
      <c r="C121" s="131"/>
      <c r="D121" s="150" t="s">
        <v>111</v>
      </c>
      <c r="E121" s="150"/>
      <c r="F121" s="41">
        <v>5</v>
      </c>
      <c r="G121" s="42">
        <v>768.84</v>
      </c>
      <c r="H121" s="151">
        <f t="shared" si="2"/>
        <v>3844.2000000000003</v>
      </c>
      <c r="I121" s="151"/>
      <c r="J121" s="151"/>
      <c r="K121" s="21" t="s">
        <v>300</v>
      </c>
      <c r="L121" s="5"/>
      <c r="M121" s="5"/>
    </row>
    <row r="122" spans="1:14" ht="18.75">
      <c r="A122" s="145"/>
      <c r="B122" s="125" t="s">
        <v>166</v>
      </c>
      <c r="C122" s="127"/>
      <c r="D122" s="150" t="s">
        <v>111</v>
      </c>
      <c r="E122" s="150"/>
      <c r="F122" s="41">
        <v>25</v>
      </c>
      <c r="G122" s="42">
        <v>2500</v>
      </c>
      <c r="H122" s="151">
        <f t="shared" si="2"/>
        <v>62500</v>
      </c>
      <c r="I122" s="151"/>
      <c r="J122" s="151"/>
      <c r="K122" s="21" t="s">
        <v>300</v>
      </c>
      <c r="L122" s="5"/>
      <c r="M122" s="5"/>
      <c r="N122" t="s">
        <v>30</v>
      </c>
    </row>
    <row r="123" spans="1:13" ht="18.75">
      <c r="A123" s="145"/>
      <c r="B123" s="131" t="s">
        <v>352</v>
      </c>
      <c r="C123" s="131"/>
      <c r="D123" s="150" t="s">
        <v>111</v>
      </c>
      <c r="E123" s="150"/>
      <c r="F123" s="41">
        <v>30</v>
      </c>
      <c r="G123" s="42">
        <v>450</v>
      </c>
      <c r="H123" s="151">
        <f t="shared" si="2"/>
        <v>13500</v>
      </c>
      <c r="I123" s="151"/>
      <c r="J123" s="151"/>
      <c r="K123" s="21" t="s">
        <v>300</v>
      </c>
      <c r="L123" s="5"/>
      <c r="M123" s="5"/>
    </row>
    <row r="124" spans="1:14" ht="18.75">
      <c r="A124" s="145"/>
      <c r="B124" s="131" t="s">
        <v>167</v>
      </c>
      <c r="C124" s="131"/>
      <c r="D124" s="150" t="s">
        <v>111</v>
      </c>
      <c r="E124" s="150"/>
      <c r="F124" s="41">
        <v>9</v>
      </c>
      <c r="G124" s="42">
        <v>200</v>
      </c>
      <c r="H124" s="151">
        <f t="shared" si="2"/>
        <v>1800</v>
      </c>
      <c r="I124" s="151"/>
      <c r="J124" s="151"/>
      <c r="K124" s="21" t="s">
        <v>300</v>
      </c>
      <c r="L124" s="5"/>
      <c r="M124" s="5"/>
      <c r="N124" t="s">
        <v>30</v>
      </c>
    </row>
    <row r="125" spans="1:14" ht="18.75">
      <c r="A125" s="145"/>
      <c r="B125" s="131" t="s">
        <v>472</v>
      </c>
      <c r="C125" s="131"/>
      <c r="D125" s="150" t="s">
        <v>111</v>
      </c>
      <c r="E125" s="150"/>
      <c r="F125" s="41">
        <v>25</v>
      </c>
      <c r="G125" s="42">
        <v>1200</v>
      </c>
      <c r="H125" s="151">
        <f t="shared" si="2"/>
        <v>30000</v>
      </c>
      <c r="I125" s="151"/>
      <c r="J125" s="151"/>
      <c r="K125" s="21" t="s">
        <v>300</v>
      </c>
      <c r="L125" s="5"/>
      <c r="M125" s="5"/>
      <c r="N125" t="s">
        <v>30</v>
      </c>
    </row>
    <row r="126" spans="1:14" ht="18.75">
      <c r="A126" s="145"/>
      <c r="B126" s="125" t="s">
        <v>353</v>
      </c>
      <c r="C126" s="127"/>
      <c r="D126" s="155" t="s">
        <v>111</v>
      </c>
      <c r="E126" s="156"/>
      <c r="F126" s="41">
        <v>5</v>
      </c>
      <c r="G126" s="42">
        <v>150</v>
      </c>
      <c r="H126" s="157">
        <f>F126*G126</f>
        <v>750</v>
      </c>
      <c r="I126" s="158"/>
      <c r="J126" s="43"/>
      <c r="K126" s="21" t="s">
        <v>300</v>
      </c>
      <c r="L126" s="5"/>
      <c r="M126" s="5"/>
      <c r="N126" t="s">
        <v>30</v>
      </c>
    </row>
    <row r="127" spans="1:14" ht="18.75">
      <c r="A127" s="145"/>
      <c r="B127" s="125" t="s">
        <v>354</v>
      </c>
      <c r="C127" s="127"/>
      <c r="D127" s="155" t="s">
        <v>111</v>
      </c>
      <c r="E127" s="156"/>
      <c r="F127" s="41">
        <v>45</v>
      </c>
      <c r="G127" s="42">
        <v>65</v>
      </c>
      <c r="H127" s="157">
        <f>F127*G127</f>
        <v>2925</v>
      </c>
      <c r="I127" s="158"/>
      <c r="J127" s="43"/>
      <c r="K127" s="21" t="s">
        <v>300</v>
      </c>
      <c r="L127" s="5"/>
      <c r="M127" s="5"/>
      <c r="N127" t="s">
        <v>30</v>
      </c>
    </row>
    <row r="128" spans="1:15" ht="18.75">
      <c r="A128" s="145"/>
      <c r="B128" s="131" t="s">
        <v>168</v>
      </c>
      <c r="C128" s="131"/>
      <c r="D128" s="150" t="s">
        <v>111</v>
      </c>
      <c r="E128" s="150"/>
      <c r="F128" s="41">
        <v>350</v>
      </c>
      <c r="G128" s="42">
        <v>120</v>
      </c>
      <c r="H128" s="151">
        <f t="shared" si="2"/>
        <v>42000</v>
      </c>
      <c r="I128" s="151"/>
      <c r="J128" s="151"/>
      <c r="K128" s="21" t="s">
        <v>300</v>
      </c>
      <c r="L128" s="5"/>
      <c r="M128" s="5"/>
      <c r="O128" t="s">
        <v>467</v>
      </c>
    </row>
    <row r="129" spans="1:14" ht="18.75">
      <c r="A129" s="145"/>
      <c r="B129" s="131" t="s">
        <v>355</v>
      </c>
      <c r="C129" s="131"/>
      <c r="D129" s="150" t="s">
        <v>111</v>
      </c>
      <c r="E129" s="150"/>
      <c r="F129" s="41">
        <v>140</v>
      </c>
      <c r="G129" s="42">
        <v>110</v>
      </c>
      <c r="H129" s="151">
        <f t="shared" si="2"/>
        <v>15400</v>
      </c>
      <c r="I129" s="151"/>
      <c r="J129" s="151"/>
      <c r="K129" s="21" t="s">
        <v>300</v>
      </c>
      <c r="L129" s="5"/>
      <c r="M129" s="5"/>
      <c r="N129" t="s">
        <v>30</v>
      </c>
    </row>
    <row r="130" spans="1:14" ht="18.75">
      <c r="A130" s="145"/>
      <c r="B130" s="131" t="s">
        <v>473</v>
      </c>
      <c r="C130" s="131"/>
      <c r="D130" s="150" t="s">
        <v>111</v>
      </c>
      <c r="E130" s="150"/>
      <c r="F130" s="41">
        <v>29</v>
      </c>
      <c r="G130" s="42">
        <v>650</v>
      </c>
      <c r="H130" s="151">
        <f t="shared" si="2"/>
        <v>18850</v>
      </c>
      <c r="I130" s="151"/>
      <c r="J130" s="151"/>
      <c r="K130" s="21" t="s">
        <v>300</v>
      </c>
      <c r="L130" s="5"/>
      <c r="M130" s="5"/>
      <c r="N130" t="s">
        <v>30</v>
      </c>
    </row>
    <row r="131" spans="1:15" ht="21" customHeight="1">
      <c r="A131" s="145"/>
      <c r="B131" s="125" t="s">
        <v>475</v>
      </c>
      <c r="C131" s="127"/>
      <c r="D131" s="155" t="s">
        <v>111</v>
      </c>
      <c r="E131" s="156"/>
      <c r="F131" s="41">
        <v>10</v>
      </c>
      <c r="G131" s="42">
        <v>3800</v>
      </c>
      <c r="H131" s="157">
        <f>G131*F131</f>
        <v>38000</v>
      </c>
      <c r="I131" s="158"/>
      <c r="J131" s="43"/>
      <c r="K131" s="21" t="s">
        <v>300</v>
      </c>
      <c r="L131" s="5"/>
      <c r="M131" s="5"/>
      <c r="N131" t="s">
        <v>30</v>
      </c>
      <c r="O131" t="s">
        <v>467</v>
      </c>
    </row>
    <row r="132" spans="1:15" ht="18.75">
      <c r="A132" s="145"/>
      <c r="B132" s="131" t="s">
        <v>169</v>
      </c>
      <c r="C132" s="131"/>
      <c r="D132" s="150" t="s">
        <v>111</v>
      </c>
      <c r="E132" s="150"/>
      <c r="F132" s="41">
        <v>60</v>
      </c>
      <c r="G132" s="42">
        <v>40</v>
      </c>
      <c r="H132" s="151">
        <f t="shared" si="2"/>
        <v>2400</v>
      </c>
      <c r="I132" s="151"/>
      <c r="J132" s="151"/>
      <c r="K132" s="21" t="s">
        <v>300</v>
      </c>
      <c r="L132" s="5"/>
      <c r="M132" s="5"/>
      <c r="O132" t="s">
        <v>467</v>
      </c>
    </row>
    <row r="133" spans="1:15" ht="18.75">
      <c r="A133" s="145"/>
      <c r="B133" s="125" t="s">
        <v>356</v>
      </c>
      <c r="C133" s="127"/>
      <c r="D133" s="155" t="s">
        <v>111</v>
      </c>
      <c r="E133" s="156"/>
      <c r="F133" s="41">
        <v>205</v>
      </c>
      <c r="G133" s="42">
        <v>56</v>
      </c>
      <c r="H133" s="157">
        <f>F133*G133</f>
        <v>11480</v>
      </c>
      <c r="I133" s="158"/>
      <c r="J133" s="43"/>
      <c r="K133" s="21" t="s">
        <v>300</v>
      </c>
      <c r="L133" s="5"/>
      <c r="M133" s="5"/>
      <c r="O133" t="s">
        <v>467</v>
      </c>
    </row>
    <row r="134" spans="1:14" ht="18.75">
      <c r="A134" s="145"/>
      <c r="B134" s="125" t="s">
        <v>476</v>
      </c>
      <c r="C134" s="127"/>
      <c r="D134" s="155" t="s">
        <v>111</v>
      </c>
      <c r="E134" s="156"/>
      <c r="F134" s="41">
        <v>8</v>
      </c>
      <c r="G134" s="42">
        <v>3500</v>
      </c>
      <c r="H134" s="157">
        <f>F134*G134</f>
        <v>28000</v>
      </c>
      <c r="I134" s="158"/>
      <c r="J134" s="43"/>
      <c r="K134" s="21" t="s">
        <v>300</v>
      </c>
      <c r="L134" s="5"/>
      <c r="M134" s="5"/>
      <c r="N134" t="s">
        <v>30</v>
      </c>
    </row>
    <row r="135" spans="1:14" ht="18.75">
      <c r="A135" s="145"/>
      <c r="B135" s="125" t="s">
        <v>474</v>
      </c>
      <c r="C135" s="127"/>
      <c r="D135" s="155" t="s">
        <v>111</v>
      </c>
      <c r="E135" s="156"/>
      <c r="F135" s="41">
        <v>30</v>
      </c>
      <c r="G135" s="42">
        <v>1000</v>
      </c>
      <c r="H135" s="157">
        <f>F135*G135</f>
        <v>30000</v>
      </c>
      <c r="I135" s="158"/>
      <c r="J135" s="43"/>
      <c r="K135" s="21" t="s">
        <v>300</v>
      </c>
      <c r="L135" s="5"/>
      <c r="M135" s="5"/>
      <c r="N135" t="s">
        <v>30</v>
      </c>
    </row>
    <row r="136" spans="1:14" ht="18" customHeight="1">
      <c r="A136" s="145"/>
      <c r="B136" s="125" t="s">
        <v>357</v>
      </c>
      <c r="C136" s="127"/>
      <c r="D136" s="155" t="s">
        <v>111</v>
      </c>
      <c r="E136" s="156"/>
      <c r="F136" s="41">
        <v>12</v>
      </c>
      <c r="G136" s="42">
        <v>1200</v>
      </c>
      <c r="H136" s="157">
        <f>G136*F136</f>
        <v>14400</v>
      </c>
      <c r="I136" s="158"/>
      <c r="J136" s="43"/>
      <c r="K136" s="21" t="s">
        <v>300</v>
      </c>
      <c r="L136" s="5"/>
      <c r="M136" s="5"/>
      <c r="N136" t="s">
        <v>30</v>
      </c>
    </row>
    <row r="137" spans="1:15" ht="18.75" customHeight="1">
      <c r="A137" s="145"/>
      <c r="B137" s="125" t="s">
        <v>299</v>
      </c>
      <c r="C137" s="127"/>
      <c r="D137" s="155" t="s">
        <v>111</v>
      </c>
      <c r="E137" s="156"/>
      <c r="F137" s="41">
        <v>360</v>
      </c>
      <c r="G137" s="42">
        <v>36</v>
      </c>
      <c r="H137" s="157">
        <f>G137*F137</f>
        <v>12960</v>
      </c>
      <c r="I137" s="158"/>
      <c r="J137" s="43"/>
      <c r="K137" s="21" t="s">
        <v>300</v>
      </c>
      <c r="L137" s="5"/>
      <c r="M137" s="5"/>
      <c r="O137" t="s">
        <v>467</v>
      </c>
    </row>
    <row r="138" spans="1:14" ht="19.5" customHeight="1">
      <c r="A138" s="145"/>
      <c r="B138" s="131" t="s">
        <v>358</v>
      </c>
      <c r="C138" s="131"/>
      <c r="D138" s="150" t="s">
        <v>111</v>
      </c>
      <c r="E138" s="150"/>
      <c r="F138" s="41">
        <v>25</v>
      </c>
      <c r="G138" s="42">
        <v>250</v>
      </c>
      <c r="H138" s="151">
        <f t="shared" si="2"/>
        <v>6250</v>
      </c>
      <c r="I138" s="151"/>
      <c r="J138" s="151"/>
      <c r="K138" s="21" t="s">
        <v>300</v>
      </c>
      <c r="L138" s="5"/>
      <c r="M138" s="5"/>
      <c r="N138" t="s">
        <v>30</v>
      </c>
    </row>
    <row r="139" spans="1:13" ht="21" customHeight="1">
      <c r="A139" s="145"/>
      <c r="B139" s="162" t="s">
        <v>170</v>
      </c>
      <c r="C139" s="162"/>
      <c r="D139" s="162"/>
      <c r="E139" s="162"/>
      <c r="F139" s="50"/>
      <c r="G139" s="50"/>
      <c r="H139" s="163">
        <f>SUM(H89:J138)</f>
        <v>781609.2</v>
      </c>
      <c r="I139" s="163"/>
      <c r="J139" s="163"/>
      <c r="K139" s="15">
        <f>H139</f>
        <v>781609.2</v>
      </c>
      <c r="L139" s="5"/>
      <c r="M139" s="14"/>
    </row>
    <row r="140" spans="1:13" ht="23.25" customHeight="1">
      <c r="A140" s="145"/>
      <c r="B140" s="133" t="s">
        <v>235</v>
      </c>
      <c r="C140" s="133"/>
      <c r="D140" s="133"/>
      <c r="E140" s="133"/>
      <c r="F140" s="133"/>
      <c r="G140" s="133"/>
      <c r="H140" s="133"/>
      <c r="I140" s="133"/>
      <c r="J140" s="133"/>
      <c r="K140" s="21"/>
      <c r="L140" s="5"/>
      <c r="M140" s="5"/>
    </row>
    <row r="141" spans="1:13" ht="18.75" customHeight="1">
      <c r="A141" s="145"/>
      <c r="B141" s="164" t="s">
        <v>258</v>
      </c>
      <c r="C141" s="164"/>
      <c r="D141" s="164" t="s">
        <v>259</v>
      </c>
      <c r="E141" s="164"/>
      <c r="F141" s="51" t="s">
        <v>260</v>
      </c>
      <c r="G141" s="36" t="s">
        <v>261</v>
      </c>
      <c r="H141" s="164" t="s">
        <v>257</v>
      </c>
      <c r="I141" s="164"/>
      <c r="J141" s="164"/>
      <c r="K141" s="21"/>
      <c r="L141" s="5"/>
      <c r="M141" s="5"/>
    </row>
    <row r="142" spans="1:14" ht="18.75">
      <c r="A142" s="145"/>
      <c r="B142" s="131" t="s">
        <v>359</v>
      </c>
      <c r="C142" s="131"/>
      <c r="D142" s="150" t="s">
        <v>111</v>
      </c>
      <c r="E142" s="150"/>
      <c r="F142" s="41">
        <v>386</v>
      </c>
      <c r="G142" s="42">
        <v>25</v>
      </c>
      <c r="H142" s="151">
        <f>F142*G142</f>
        <v>9650</v>
      </c>
      <c r="I142" s="151"/>
      <c r="J142" s="151"/>
      <c r="K142" s="21" t="s">
        <v>300</v>
      </c>
      <c r="L142" s="5"/>
      <c r="M142" s="5"/>
      <c r="N142" t="s">
        <v>30</v>
      </c>
    </row>
    <row r="143" spans="1:14" ht="18.75">
      <c r="A143" s="145"/>
      <c r="B143" s="131" t="s">
        <v>73</v>
      </c>
      <c r="C143" s="131"/>
      <c r="D143" s="150" t="s">
        <v>111</v>
      </c>
      <c r="E143" s="150"/>
      <c r="F143" s="41">
        <v>42</v>
      </c>
      <c r="G143" s="42">
        <v>300</v>
      </c>
      <c r="H143" s="151">
        <f>G143*F143</f>
        <v>12600</v>
      </c>
      <c r="I143" s="151"/>
      <c r="J143" s="151"/>
      <c r="K143" s="21" t="s">
        <v>300</v>
      </c>
      <c r="L143" s="5"/>
      <c r="M143" s="5"/>
      <c r="N143" t="s">
        <v>30</v>
      </c>
    </row>
    <row r="144" spans="1:14" ht="18.75">
      <c r="A144" s="145"/>
      <c r="B144" s="131" t="s">
        <v>481</v>
      </c>
      <c r="C144" s="131"/>
      <c r="D144" s="155" t="s">
        <v>111</v>
      </c>
      <c r="E144" s="156"/>
      <c r="F144" s="41">
        <v>24</v>
      </c>
      <c r="G144" s="42">
        <v>1500</v>
      </c>
      <c r="H144" s="157">
        <f>G144*F144</f>
        <v>36000</v>
      </c>
      <c r="I144" s="158"/>
      <c r="J144" s="43"/>
      <c r="K144" s="21" t="s">
        <v>300</v>
      </c>
      <c r="L144" s="5"/>
      <c r="M144" s="5"/>
      <c r="N144" t="s">
        <v>30</v>
      </c>
    </row>
    <row r="145" spans="1:14" ht="18.75">
      <c r="A145" s="145"/>
      <c r="B145" s="131" t="s">
        <v>360</v>
      </c>
      <c r="C145" s="131"/>
      <c r="D145" s="155" t="s">
        <v>111</v>
      </c>
      <c r="E145" s="156"/>
      <c r="F145" s="41">
        <v>973</v>
      </c>
      <c r="G145" s="42">
        <v>80</v>
      </c>
      <c r="H145" s="157">
        <f>G145*F145</f>
        <v>77840</v>
      </c>
      <c r="I145" s="158"/>
      <c r="J145" s="43"/>
      <c r="K145" s="21" t="s">
        <v>300</v>
      </c>
      <c r="L145" s="5"/>
      <c r="M145" s="5"/>
      <c r="N145" t="s">
        <v>30</v>
      </c>
    </row>
    <row r="146" spans="1:14" ht="18.75">
      <c r="A146" s="145"/>
      <c r="B146" s="131" t="s">
        <v>171</v>
      </c>
      <c r="C146" s="131"/>
      <c r="D146" s="150" t="s">
        <v>111</v>
      </c>
      <c r="E146" s="150"/>
      <c r="F146" s="41">
        <v>1050</v>
      </c>
      <c r="G146" s="42">
        <v>14</v>
      </c>
      <c r="H146" s="151">
        <f>F146*G146</f>
        <v>14700</v>
      </c>
      <c r="I146" s="151"/>
      <c r="J146" s="151"/>
      <c r="K146" s="21" t="s">
        <v>300</v>
      </c>
      <c r="L146" s="5"/>
      <c r="M146" s="5"/>
      <c r="N146" t="s">
        <v>30</v>
      </c>
    </row>
    <row r="147" spans="1:14" ht="18.75">
      <c r="A147" s="145"/>
      <c r="B147" s="125" t="s">
        <v>361</v>
      </c>
      <c r="C147" s="127"/>
      <c r="D147" s="155" t="s">
        <v>111</v>
      </c>
      <c r="E147" s="156"/>
      <c r="F147" s="41">
        <v>70</v>
      </c>
      <c r="G147" s="42">
        <v>40</v>
      </c>
      <c r="H147" s="157">
        <f>F147*G147</f>
        <v>2800</v>
      </c>
      <c r="I147" s="158"/>
      <c r="J147" s="43"/>
      <c r="K147" s="21" t="s">
        <v>300</v>
      </c>
      <c r="L147" s="5"/>
      <c r="M147" s="5"/>
      <c r="N147" t="s">
        <v>30</v>
      </c>
    </row>
    <row r="148" spans="1:14" ht="18.75">
      <c r="A148" s="145"/>
      <c r="B148" s="125" t="s">
        <v>362</v>
      </c>
      <c r="C148" s="127"/>
      <c r="D148" s="155" t="s">
        <v>111</v>
      </c>
      <c r="E148" s="156"/>
      <c r="F148" s="41">
        <v>28</v>
      </c>
      <c r="G148" s="42">
        <v>380</v>
      </c>
      <c r="H148" s="157">
        <f>G148*F148</f>
        <v>10640</v>
      </c>
      <c r="I148" s="158"/>
      <c r="J148" s="43"/>
      <c r="K148" s="21" t="s">
        <v>300</v>
      </c>
      <c r="L148" s="5"/>
      <c r="M148" s="5"/>
      <c r="N148" t="s">
        <v>30</v>
      </c>
    </row>
    <row r="149" spans="1:14" ht="18.75">
      <c r="A149" s="145"/>
      <c r="B149" s="131" t="s">
        <v>74</v>
      </c>
      <c r="C149" s="131"/>
      <c r="D149" s="150" t="s">
        <v>111</v>
      </c>
      <c r="E149" s="150"/>
      <c r="F149" s="41">
        <v>35</v>
      </c>
      <c r="G149" s="42">
        <v>380</v>
      </c>
      <c r="H149" s="151">
        <v>13860</v>
      </c>
      <c r="I149" s="151"/>
      <c r="J149" s="151"/>
      <c r="K149" s="21" t="s">
        <v>300</v>
      </c>
      <c r="L149" s="5"/>
      <c r="M149" s="5"/>
      <c r="N149" t="s">
        <v>30</v>
      </c>
    </row>
    <row r="150" spans="1:14" ht="18.75">
      <c r="A150" s="145"/>
      <c r="B150" s="131" t="s">
        <v>480</v>
      </c>
      <c r="C150" s="131"/>
      <c r="D150" s="150" t="s">
        <v>111</v>
      </c>
      <c r="E150" s="150"/>
      <c r="F150" s="41">
        <v>76</v>
      </c>
      <c r="G150" s="42">
        <v>70</v>
      </c>
      <c r="H150" s="151">
        <f>F150*G150</f>
        <v>5320</v>
      </c>
      <c r="I150" s="151"/>
      <c r="J150" s="151"/>
      <c r="K150" s="21" t="s">
        <v>300</v>
      </c>
      <c r="L150" s="5"/>
      <c r="M150" s="5"/>
      <c r="N150" t="s">
        <v>30</v>
      </c>
    </row>
    <row r="151" spans="1:15" ht="18.75">
      <c r="A151" s="145"/>
      <c r="B151" s="131" t="s">
        <v>546</v>
      </c>
      <c r="C151" s="131"/>
      <c r="D151" s="150" t="s">
        <v>111</v>
      </c>
      <c r="E151" s="150"/>
      <c r="F151" s="41">
        <v>25</v>
      </c>
      <c r="G151" s="42">
        <v>2000</v>
      </c>
      <c r="H151" s="151">
        <f>G151*F151</f>
        <v>50000</v>
      </c>
      <c r="I151" s="151"/>
      <c r="J151" s="151"/>
      <c r="K151" s="21" t="s">
        <v>300</v>
      </c>
      <c r="L151" s="5"/>
      <c r="M151" s="5"/>
      <c r="N151" t="s">
        <v>30</v>
      </c>
      <c r="O151" t="s">
        <v>543</v>
      </c>
    </row>
    <row r="152" spans="1:14" ht="18.75">
      <c r="A152" s="145"/>
      <c r="B152" s="131" t="s">
        <v>479</v>
      </c>
      <c r="C152" s="131"/>
      <c r="D152" s="150" t="s">
        <v>111</v>
      </c>
      <c r="E152" s="150"/>
      <c r="F152" s="41">
        <v>135</v>
      </c>
      <c r="G152" s="42">
        <v>80</v>
      </c>
      <c r="H152" s="151">
        <f>F152*G152</f>
        <v>10800</v>
      </c>
      <c r="I152" s="151"/>
      <c r="J152" s="151"/>
      <c r="K152" s="21" t="s">
        <v>300</v>
      </c>
      <c r="L152" s="5"/>
      <c r="M152" s="5"/>
      <c r="N152" t="s">
        <v>30</v>
      </c>
    </row>
    <row r="153" spans="1:14" ht="18.75">
      <c r="A153" s="145"/>
      <c r="B153" s="125" t="s">
        <v>75</v>
      </c>
      <c r="C153" s="127"/>
      <c r="D153" s="155" t="s">
        <v>111</v>
      </c>
      <c r="E153" s="156"/>
      <c r="F153" s="41">
        <v>350</v>
      </c>
      <c r="G153" s="42">
        <v>80</v>
      </c>
      <c r="H153" s="157">
        <f>F153*G153</f>
        <v>28000</v>
      </c>
      <c r="I153" s="158"/>
      <c r="J153" s="43"/>
      <c r="K153" s="21" t="s">
        <v>300</v>
      </c>
      <c r="L153" s="5"/>
      <c r="M153" s="5"/>
      <c r="N153" t="s">
        <v>30</v>
      </c>
    </row>
    <row r="154" spans="1:14" ht="18.75">
      <c r="A154" s="145"/>
      <c r="B154" s="125" t="s">
        <v>363</v>
      </c>
      <c r="C154" s="127"/>
      <c r="D154" s="155" t="s">
        <v>111</v>
      </c>
      <c r="E154" s="156"/>
      <c r="F154" s="41">
        <v>148</v>
      </c>
      <c r="G154" s="42">
        <v>400</v>
      </c>
      <c r="H154" s="157">
        <f aca="true" t="shared" si="3" ref="H154:H163">F154*G154</f>
        <v>59200</v>
      </c>
      <c r="I154" s="158"/>
      <c r="J154" s="43"/>
      <c r="K154" s="21" t="s">
        <v>300</v>
      </c>
      <c r="L154" s="5"/>
      <c r="M154" s="5"/>
      <c r="N154" t="s">
        <v>30</v>
      </c>
    </row>
    <row r="155" spans="1:14" ht="18.75">
      <c r="A155" s="145"/>
      <c r="B155" s="125" t="s">
        <v>364</v>
      </c>
      <c r="C155" s="127"/>
      <c r="D155" s="155" t="s">
        <v>111</v>
      </c>
      <c r="E155" s="156"/>
      <c r="F155" s="41">
        <v>10</v>
      </c>
      <c r="G155" s="42">
        <v>25</v>
      </c>
      <c r="H155" s="157">
        <f t="shared" si="3"/>
        <v>250</v>
      </c>
      <c r="I155" s="158"/>
      <c r="J155" s="43"/>
      <c r="K155" s="21" t="s">
        <v>300</v>
      </c>
      <c r="L155" s="5"/>
      <c r="M155" s="5"/>
      <c r="N155" t="s">
        <v>30</v>
      </c>
    </row>
    <row r="156" spans="1:14" ht="18.75">
      <c r="A156" s="145"/>
      <c r="B156" s="125" t="s">
        <v>365</v>
      </c>
      <c r="C156" s="127"/>
      <c r="D156" s="155" t="s">
        <v>146</v>
      </c>
      <c r="E156" s="156"/>
      <c r="F156" s="41">
        <v>750</v>
      </c>
      <c r="G156" s="42">
        <v>45</v>
      </c>
      <c r="H156" s="157">
        <f t="shared" si="3"/>
        <v>33750</v>
      </c>
      <c r="I156" s="158"/>
      <c r="J156" s="43"/>
      <c r="K156" s="21" t="s">
        <v>300</v>
      </c>
      <c r="L156" s="5"/>
      <c r="M156" s="5"/>
      <c r="N156" t="s">
        <v>30</v>
      </c>
    </row>
    <row r="157" spans="1:14" ht="18.75">
      <c r="A157" s="145"/>
      <c r="B157" s="125" t="s">
        <v>81</v>
      </c>
      <c r="C157" s="127"/>
      <c r="D157" s="155" t="s">
        <v>111</v>
      </c>
      <c r="E157" s="156"/>
      <c r="F157" s="41">
        <v>70</v>
      </c>
      <c r="G157" s="42">
        <v>100</v>
      </c>
      <c r="H157" s="157">
        <f>F157*G157</f>
        <v>7000</v>
      </c>
      <c r="I157" s="158"/>
      <c r="J157" s="43"/>
      <c r="K157" s="21" t="s">
        <v>300</v>
      </c>
      <c r="L157" s="5"/>
      <c r="M157" s="5"/>
      <c r="N157" t="s">
        <v>30</v>
      </c>
    </row>
    <row r="158" spans="1:14" ht="18.75">
      <c r="A158" s="145"/>
      <c r="B158" s="125" t="s">
        <v>366</v>
      </c>
      <c r="C158" s="127"/>
      <c r="D158" s="155" t="s">
        <v>111</v>
      </c>
      <c r="E158" s="156"/>
      <c r="F158" s="41">
        <v>22</v>
      </c>
      <c r="G158" s="42">
        <v>300</v>
      </c>
      <c r="H158" s="157">
        <f t="shared" si="3"/>
        <v>6600</v>
      </c>
      <c r="I158" s="158"/>
      <c r="J158" s="43"/>
      <c r="K158" s="21" t="s">
        <v>300</v>
      </c>
      <c r="L158" s="5"/>
      <c r="M158" s="5"/>
      <c r="N158" t="s">
        <v>30</v>
      </c>
    </row>
    <row r="159" spans="1:14" ht="31.5" customHeight="1">
      <c r="A159" s="145"/>
      <c r="B159" s="125" t="s">
        <v>76</v>
      </c>
      <c r="C159" s="127"/>
      <c r="D159" s="155" t="s">
        <v>345</v>
      </c>
      <c r="E159" s="156"/>
      <c r="F159" s="41">
        <v>20</v>
      </c>
      <c r="G159" s="42">
        <v>800</v>
      </c>
      <c r="H159" s="157">
        <f>F159*G159</f>
        <v>16000</v>
      </c>
      <c r="I159" s="158"/>
      <c r="J159" s="43"/>
      <c r="K159" s="21" t="s">
        <v>300</v>
      </c>
      <c r="L159" s="5"/>
      <c r="M159" s="5"/>
      <c r="N159" t="s">
        <v>30</v>
      </c>
    </row>
    <row r="160" spans="1:14" ht="18.75">
      <c r="A160" s="145"/>
      <c r="B160" s="125" t="s">
        <v>367</v>
      </c>
      <c r="C160" s="127"/>
      <c r="D160" s="155" t="s">
        <v>111</v>
      </c>
      <c r="E160" s="156"/>
      <c r="F160" s="41">
        <v>11</v>
      </c>
      <c r="G160" s="42">
        <v>400</v>
      </c>
      <c r="H160" s="157">
        <f>F160*G160</f>
        <v>4400</v>
      </c>
      <c r="I160" s="158"/>
      <c r="J160" s="43"/>
      <c r="K160" s="21" t="s">
        <v>300</v>
      </c>
      <c r="L160" s="5"/>
      <c r="M160" s="5"/>
      <c r="N160" t="s">
        <v>30</v>
      </c>
    </row>
    <row r="161" spans="1:14" ht="18.75">
      <c r="A161" s="145"/>
      <c r="B161" s="125" t="s">
        <v>368</v>
      </c>
      <c r="C161" s="127"/>
      <c r="D161" s="155" t="s">
        <v>111</v>
      </c>
      <c r="E161" s="156"/>
      <c r="F161" s="41">
        <v>445</v>
      </c>
      <c r="G161" s="42">
        <v>90</v>
      </c>
      <c r="H161" s="157">
        <f t="shared" si="3"/>
        <v>40050</v>
      </c>
      <c r="I161" s="158"/>
      <c r="J161" s="43"/>
      <c r="K161" s="21" t="s">
        <v>300</v>
      </c>
      <c r="L161" s="5"/>
      <c r="M161" s="5"/>
      <c r="N161" t="s">
        <v>30</v>
      </c>
    </row>
    <row r="162" spans="1:14" ht="18.75">
      <c r="A162" s="145"/>
      <c r="B162" s="131" t="s">
        <v>174</v>
      </c>
      <c r="C162" s="131"/>
      <c r="D162" s="155" t="s">
        <v>146</v>
      </c>
      <c r="E162" s="156"/>
      <c r="F162" s="41">
        <v>145</v>
      </c>
      <c r="G162" s="42">
        <v>20</v>
      </c>
      <c r="H162" s="157">
        <f t="shared" si="3"/>
        <v>2900</v>
      </c>
      <c r="I162" s="158"/>
      <c r="J162" s="43"/>
      <c r="K162" s="21" t="s">
        <v>300</v>
      </c>
      <c r="L162" s="5"/>
      <c r="M162" s="5"/>
      <c r="N162" t="s">
        <v>30</v>
      </c>
    </row>
    <row r="163" spans="1:14" ht="18.75">
      <c r="A163" s="145"/>
      <c r="B163" s="125" t="s">
        <v>77</v>
      </c>
      <c r="C163" s="127"/>
      <c r="D163" s="155" t="s">
        <v>111</v>
      </c>
      <c r="E163" s="156"/>
      <c r="F163" s="41">
        <v>611</v>
      </c>
      <c r="G163" s="42">
        <v>150</v>
      </c>
      <c r="H163" s="157">
        <f t="shared" si="3"/>
        <v>91650</v>
      </c>
      <c r="I163" s="158"/>
      <c r="J163" s="43"/>
      <c r="K163" s="21" t="s">
        <v>300</v>
      </c>
      <c r="L163" s="5"/>
      <c r="M163" s="5"/>
      <c r="N163" t="s">
        <v>30</v>
      </c>
    </row>
    <row r="164" spans="1:15" ht="18.75">
      <c r="A164" s="145"/>
      <c r="B164" s="131" t="s">
        <v>82</v>
      </c>
      <c r="C164" s="131"/>
      <c r="D164" s="150" t="s">
        <v>111</v>
      </c>
      <c r="E164" s="150"/>
      <c r="F164" s="41">
        <v>25</v>
      </c>
      <c r="G164" s="42">
        <v>2500</v>
      </c>
      <c r="H164" s="151">
        <f aca="true" t="shared" si="4" ref="H164:H175">F164*G164</f>
        <v>62500</v>
      </c>
      <c r="I164" s="151"/>
      <c r="J164" s="151"/>
      <c r="K164" s="21" t="s">
        <v>300</v>
      </c>
      <c r="L164" s="5"/>
      <c r="M164" s="5"/>
      <c r="O164" t="s">
        <v>467</v>
      </c>
    </row>
    <row r="165" spans="1:14" ht="18.75">
      <c r="A165" s="145"/>
      <c r="B165" s="131" t="s">
        <v>78</v>
      </c>
      <c r="C165" s="131"/>
      <c r="D165" s="150" t="s">
        <v>111</v>
      </c>
      <c r="E165" s="150"/>
      <c r="F165" s="41">
        <v>60</v>
      </c>
      <c r="G165" s="42">
        <v>25</v>
      </c>
      <c r="H165" s="151">
        <f t="shared" si="4"/>
        <v>1500</v>
      </c>
      <c r="I165" s="151"/>
      <c r="J165" s="151"/>
      <c r="K165" s="21" t="s">
        <v>300</v>
      </c>
      <c r="L165" s="5"/>
      <c r="M165" s="5"/>
      <c r="N165" t="s">
        <v>30</v>
      </c>
    </row>
    <row r="166" spans="1:14" ht="18.75">
      <c r="A166" s="145"/>
      <c r="B166" s="131" t="s">
        <v>482</v>
      </c>
      <c r="C166" s="131"/>
      <c r="D166" s="150" t="s">
        <v>111</v>
      </c>
      <c r="E166" s="150"/>
      <c r="F166" s="41">
        <v>10</v>
      </c>
      <c r="G166" s="42">
        <v>200</v>
      </c>
      <c r="H166" s="151">
        <f t="shared" si="4"/>
        <v>2000</v>
      </c>
      <c r="I166" s="151"/>
      <c r="J166" s="151"/>
      <c r="K166" s="21" t="s">
        <v>300</v>
      </c>
      <c r="L166" s="5"/>
      <c r="M166" s="5"/>
      <c r="N166" t="s">
        <v>30</v>
      </c>
    </row>
    <row r="167" spans="1:15" ht="18.75">
      <c r="A167" s="145"/>
      <c r="B167" s="131" t="s">
        <v>172</v>
      </c>
      <c r="C167" s="131"/>
      <c r="D167" s="150" t="s">
        <v>111</v>
      </c>
      <c r="E167" s="150"/>
      <c r="F167" s="41">
        <v>30</v>
      </c>
      <c r="G167" s="42">
        <v>50</v>
      </c>
      <c r="H167" s="151">
        <f t="shared" si="4"/>
        <v>1500</v>
      </c>
      <c r="I167" s="151"/>
      <c r="J167" s="151"/>
      <c r="K167" s="21" t="s">
        <v>300</v>
      </c>
      <c r="L167" s="5"/>
      <c r="M167" s="5"/>
      <c r="O167" t="s">
        <v>467</v>
      </c>
    </row>
    <row r="168" spans="1:14" ht="17.25" customHeight="1">
      <c r="A168" s="145"/>
      <c r="B168" s="131" t="s">
        <v>80</v>
      </c>
      <c r="C168" s="131"/>
      <c r="D168" s="150" t="s">
        <v>111</v>
      </c>
      <c r="E168" s="150"/>
      <c r="F168" s="41">
        <v>100</v>
      </c>
      <c r="G168" s="42">
        <v>20</v>
      </c>
      <c r="H168" s="151">
        <f t="shared" si="4"/>
        <v>2000</v>
      </c>
      <c r="I168" s="151"/>
      <c r="J168" s="151"/>
      <c r="K168" s="21" t="s">
        <v>300</v>
      </c>
      <c r="L168" s="5"/>
      <c r="M168" s="5"/>
      <c r="N168" t="s">
        <v>30</v>
      </c>
    </row>
    <row r="169" spans="1:14" ht="18.75">
      <c r="A169" s="145"/>
      <c r="B169" s="131" t="s">
        <v>483</v>
      </c>
      <c r="C169" s="131"/>
      <c r="D169" s="150" t="s">
        <v>484</v>
      </c>
      <c r="E169" s="150"/>
      <c r="F169" s="41">
        <v>4</v>
      </c>
      <c r="G169" s="42">
        <v>1000</v>
      </c>
      <c r="H169" s="151">
        <f t="shared" si="4"/>
        <v>4000</v>
      </c>
      <c r="I169" s="151"/>
      <c r="J169" s="151"/>
      <c r="K169" s="21" t="s">
        <v>300</v>
      </c>
      <c r="L169" s="5"/>
      <c r="M169" s="5"/>
      <c r="N169" t="s">
        <v>30</v>
      </c>
    </row>
    <row r="170" spans="1:14" ht="18.75">
      <c r="A170" s="145"/>
      <c r="B170" s="131" t="s">
        <v>369</v>
      </c>
      <c r="C170" s="131"/>
      <c r="D170" s="150" t="s">
        <v>111</v>
      </c>
      <c r="E170" s="150"/>
      <c r="F170" s="41">
        <v>100</v>
      </c>
      <c r="G170" s="42">
        <v>100</v>
      </c>
      <c r="H170" s="151">
        <f t="shared" si="4"/>
        <v>10000</v>
      </c>
      <c r="I170" s="151"/>
      <c r="J170" s="151"/>
      <c r="K170" s="21" t="s">
        <v>300</v>
      </c>
      <c r="L170" s="5"/>
      <c r="M170" s="5"/>
      <c r="N170" t="s">
        <v>30</v>
      </c>
    </row>
    <row r="171" spans="1:15" ht="18.75">
      <c r="A171" s="145"/>
      <c r="B171" s="131" t="s">
        <v>544</v>
      </c>
      <c r="C171" s="131"/>
      <c r="D171" s="150" t="s">
        <v>111</v>
      </c>
      <c r="E171" s="150"/>
      <c r="F171" s="41">
        <v>3</v>
      </c>
      <c r="G171" s="42">
        <v>4500</v>
      </c>
      <c r="H171" s="151">
        <f>F171*G171</f>
        <v>13500</v>
      </c>
      <c r="I171" s="151"/>
      <c r="J171" s="151"/>
      <c r="K171" s="21" t="s">
        <v>300</v>
      </c>
      <c r="L171" s="5"/>
      <c r="M171" s="5"/>
      <c r="O171" t="s">
        <v>543</v>
      </c>
    </row>
    <row r="172" spans="1:15" ht="18.75">
      <c r="A172" s="145"/>
      <c r="B172" s="131" t="s">
        <v>79</v>
      </c>
      <c r="C172" s="131"/>
      <c r="D172" s="150" t="s">
        <v>111</v>
      </c>
      <c r="E172" s="150"/>
      <c r="F172" s="41">
        <v>11</v>
      </c>
      <c r="G172" s="42">
        <v>1800</v>
      </c>
      <c r="H172" s="151">
        <f>F172*G172</f>
        <v>19800</v>
      </c>
      <c r="I172" s="151"/>
      <c r="J172" s="151"/>
      <c r="K172" s="21" t="s">
        <v>300</v>
      </c>
      <c r="L172" s="5"/>
      <c r="M172" s="5"/>
      <c r="N172" t="s">
        <v>30</v>
      </c>
      <c r="O172" t="s">
        <v>543</v>
      </c>
    </row>
    <row r="173" spans="1:14" ht="18.75">
      <c r="A173" s="145"/>
      <c r="B173" s="131" t="s">
        <v>329</v>
      </c>
      <c r="C173" s="131"/>
      <c r="D173" s="150" t="s">
        <v>111</v>
      </c>
      <c r="E173" s="150"/>
      <c r="F173" s="41">
        <v>100</v>
      </c>
      <c r="G173" s="42">
        <v>35</v>
      </c>
      <c r="H173" s="151">
        <f t="shared" si="4"/>
        <v>3500</v>
      </c>
      <c r="I173" s="151"/>
      <c r="J173" s="151"/>
      <c r="K173" s="21" t="s">
        <v>300</v>
      </c>
      <c r="L173" s="5"/>
      <c r="M173" s="5"/>
      <c r="N173" t="s">
        <v>30</v>
      </c>
    </row>
    <row r="174" spans="1:15" ht="18.75">
      <c r="A174" s="145"/>
      <c r="B174" s="131" t="s">
        <v>72</v>
      </c>
      <c r="C174" s="131"/>
      <c r="D174" s="150" t="s">
        <v>111</v>
      </c>
      <c r="E174" s="150"/>
      <c r="F174" s="41">
        <v>15</v>
      </c>
      <c r="G174" s="42">
        <v>1400</v>
      </c>
      <c r="H174" s="151">
        <f t="shared" si="4"/>
        <v>21000</v>
      </c>
      <c r="I174" s="151"/>
      <c r="J174" s="151"/>
      <c r="K174" s="21" t="s">
        <v>300</v>
      </c>
      <c r="L174" s="5"/>
      <c r="M174" s="5"/>
      <c r="N174" t="s">
        <v>30</v>
      </c>
      <c r="O174" t="s">
        <v>543</v>
      </c>
    </row>
    <row r="175" spans="1:15" ht="18.75">
      <c r="A175" s="145"/>
      <c r="B175" s="131" t="s">
        <v>173</v>
      </c>
      <c r="C175" s="131"/>
      <c r="D175" s="150" t="s">
        <v>111</v>
      </c>
      <c r="E175" s="150"/>
      <c r="F175" s="41">
        <v>45</v>
      </c>
      <c r="G175" s="42">
        <v>100</v>
      </c>
      <c r="H175" s="151">
        <f t="shared" si="4"/>
        <v>4500</v>
      </c>
      <c r="I175" s="151"/>
      <c r="J175" s="151"/>
      <c r="K175" s="21" t="s">
        <v>300</v>
      </c>
      <c r="L175" s="5"/>
      <c r="M175" s="5"/>
      <c r="O175" t="s">
        <v>467</v>
      </c>
    </row>
    <row r="176" spans="1:14" s="83" customFormat="1" ht="21" customHeight="1">
      <c r="A176" s="145"/>
      <c r="B176" s="131" t="s">
        <v>370</v>
      </c>
      <c r="C176" s="131"/>
      <c r="D176" s="150" t="s">
        <v>111</v>
      </c>
      <c r="E176" s="150"/>
      <c r="F176" s="41">
        <v>800</v>
      </c>
      <c r="G176" s="42">
        <v>12</v>
      </c>
      <c r="H176" s="151">
        <f>G176*F176</f>
        <v>9600</v>
      </c>
      <c r="I176" s="151"/>
      <c r="J176" s="151"/>
      <c r="K176" s="21" t="s">
        <v>300</v>
      </c>
      <c r="L176" s="82"/>
      <c r="M176" s="14"/>
      <c r="N176" t="s">
        <v>30</v>
      </c>
    </row>
    <row r="177" spans="1:13" ht="18.75" customHeight="1">
      <c r="A177" s="145"/>
      <c r="B177" s="166" t="s">
        <v>371</v>
      </c>
      <c r="C177" s="167"/>
      <c r="D177" s="168"/>
      <c r="E177" s="169"/>
      <c r="F177" s="84"/>
      <c r="G177" s="84"/>
      <c r="H177" s="170">
        <f>SUM(H142:J176)</f>
        <v>689410</v>
      </c>
      <c r="I177" s="169"/>
      <c r="J177" s="84"/>
      <c r="K177" s="34">
        <f>H177</f>
        <v>689410</v>
      </c>
      <c r="L177" s="5"/>
      <c r="M177" s="5"/>
    </row>
    <row r="178" spans="1:13" ht="18.75">
      <c r="A178" s="145"/>
      <c r="B178" s="171" t="s">
        <v>236</v>
      </c>
      <c r="C178" s="171"/>
      <c r="D178" s="171"/>
      <c r="E178" s="171"/>
      <c r="F178" s="171"/>
      <c r="G178" s="171"/>
      <c r="H178" s="171"/>
      <c r="I178" s="171"/>
      <c r="J178" s="171"/>
      <c r="K178" s="21"/>
      <c r="L178" s="5"/>
      <c r="M178" s="5"/>
    </row>
    <row r="179" spans="1:13" ht="18.75" customHeight="1">
      <c r="A179" s="145"/>
      <c r="B179" s="172" t="s">
        <v>258</v>
      </c>
      <c r="C179" s="172"/>
      <c r="D179" s="164" t="s">
        <v>259</v>
      </c>
      <c r="E179" s="164"/>
      <c r="F179" s="51" t="s">
        <v>260</v>
      </c>
      <c r="G179" s="36" t="s">
        <v>261</v>
      </c>
      <c r="H179" s="164" t="s">
        <v>257</v>
      </c>
      <c r="I179" s="164"/>
      <c r="J179" s="164"/>
      <c r="K179" s="21"/>
      <c r="L179" s="5"/>
      <c r="M179" s="5"/>
    </row>
    <row r="180" spans="1:14" ht="18.75" customHeight="1">
      <c r="A180" s="145"/>
      <c r="B180" s="173" t="s">
        <v>372</v>
      </c>
      <c r="C180" s="174"/>
      <c r="D180" s="150" t="s">
        <v>178</v>
      </c>
      <c r="E180" s="150"/>
      <c r="F180" s="72">
        <v>332</v>
      </c>
      <c r="G180" s="42">
        <v>35</v>
      </c>
      <c r="H180" s="175">
        <f>G180*F180</f>
        <v>11620</v>
      </c>
      <c r="I180" s="175"/>
      <c r="J180" s="175"/>
      <c r="K180" s="21" t="s">
        <v>300</v>
      </c>
      <c r="L180" s="5"/>
      <c r="M180" s="5"/>
      <c r="N180" t="s">
        <v>30</v>
      </c>
    </row>
    <row r="181" spans="1:14" ht="18.75" customHeight="1">
      <c r="A181" s="145"/>
      <c r="B181" s="131" t="s">
        <v>373</v>
      </c>
      <c r="C181" s="131"/>
      <c r="D181" s="150" t="s">
        <v>179</v>
      </c>
      <c r="E181" s="150"/>
      <c r="F181" s="72">
        <v>192</v>
      </c>
      <c r="G181" s="42">
        <v>71</v>
      </c>
      <c r="H181" s="175">
        <f aca="true" t="shared" si="5" ref="H181:H194">F181*G181</f>
        <v>13632</v>
      </c>
      <c r="I181" s="175"/>
      <c r="J181" s="175"/>
      <c r="K181" s="21" t="s">
        <v>300</v>
      </c>
      <c r="L181" s="5"/>
      <c r="M181" s="5"/>
      <c r="N181" t="s">
        <v>30</v>
      </c>
    </row>
    <row r="182" spans="1:14" ht="18.75">
      <c r="A182" s="145"/>
      <c r="B182" s="131" t="s">
        <v>301</v>
      </c>
      <c r="C182" s="131"/>
      <c r="D182" s="150" t="s">
        <v>111</v>
      </c>
      <c r="E182" s="150"/>
      <c r="F182" s="41">
        <v>984</v>
      </c>
      <c r="G182" s="42">
        <v>10</v>
      </c>
      <c r="H182" s="175">
        <f t="shared" si="5"/>
        <v>9840</v>
      </c>
      <c r="I182" s="175"/>
      <c r="J182" s="175"/>
      <c r="K182" s="21" t="s">
        <v>300</v>
      </c>
      <c r="L182" s="5"/>
      <c r="M182" s="5"/>
      <c r="N182" t="s">
        <v>30</v>
      </c>
    </row>
    <row r="183" spans="1:14" ht="18.75" customHeight="1">
      <c r="A183" s="145"/>
      <c r="B183" s="125" t="s">
        <v>175</v>
      </c>
      <c r="C183" s="127"/>
      <c r="D183" s="150" t="s">
        <v>111</v>
      </c>
      <c r="E183" s="150"/>
      <c r="F183" s="41">
        <v>535</v>
      </c>
      <c r="G183" s="42">
        <v>8</v>
      </c>
      <c r="H183" s="175">
        <f t="shared" si="5"/>
        <v>4280</v>
      </c>
      <c r="I183" s="175"/>
      <c r="J183" s="175"/>
      <c r="K183" s="21" t="s">
        <v>300</v>
      </c>
      <c r="L183" s="5"/>
      <c r="M183" s="5"/>
      <c r="N183" t="s">
        <v>30</v>
      </c>
    </row>
    <row r="184" spans="1:14" ht="18.75">
      <c r="A184" s="145"/>
      <c r="B184" s="125" t="s">
        <v>374</v>
      </c>
      <c r="C184" s="127"/>
      <c r="D184" s="150" t="s">
        <v>112</v>
      </c>
      <c r="E184" s="150"/>
      <c r="F184" s="41">
        <v>365</v>
      </c>
      <c r="G184" s="42">
        <v>15</v>
      </c>
      <c r="H184" s="175">
        <f t="shared" si="5"/>
        <v>5475</v>
      </c>
      <c r="I184" s="175"/>
      <c r="J184" s="175"/>
      <c r="K184" s="21" t="s">
        <v>300</v>
      </c>
      <c r="L184" s="5"/>
      <c r="M184" s="5"/>
      <c r="N184" t="s">
        <v>30</v>
      </c>
    </row>
    <row r="185" spans="1:14" ht="18.75">
      <c r="A185" s="145"/>
      <c r="B185" s="125" t="s">
        <v>485</v>
      </c>
      <c r="C185" s="127"/>
      <c r="D185" s="155" t="s">
        <v>484</v>
      </c>
      <c r="E185" s="156"/>
      <c r="F185" s="41">
        <v>800</v>
      </c>
      <c r="G185" s="42">
        <v>6</v>
      </c>
      <c r="H185" s="176">
        <f>G185*F185</f>
        <v>4800</v>
      </c>
      <c r="I185" s="177"/>
      <c r="J185" s="42"/>
      <c r="K185" s="21" t="s">
        <v>300</v>
      </c>
      <c r="L185" s="5"/>
      <c r="M185" s="5"/>
      <c r="N185" t="s">
        <v>30</v>
      </c>
    </row>
    <row r="186" spans="1:14" ht="18.75">
      <c r="A186" s="145"/>
      <c r="B186" s="131" t="s">
        <v>176</v>
      </c>
      <c r="C186" s="131"/>
      <c r="D186" s="155" t="s">
        <v>179</v>
      </c>
      <c r="E186" s="156"/>
      <c r="F186" s="41">
        <v>655</v>
      </c>
      <c r="G186" s="42">
        <v>80</v>
      </c>
      <c r="H186" s="175">
        <f t="shared" si="5"/>
        <v>52400</v>
      </c>
      <c r="I186" s="175"/>
      <c r="J186" s="175"/>
      <c r="K186" s="21" t="s">
        <v>300</v>
      </c>
      <c r="L186" s="5"/>
      <c r="M186" s="5"/>
      <c r="N186" t="s">
        <v>30</v>
      </c>
    </row>
    <row r="187" spans="1:13" ht="18.75" hidden="1">
      <c r="A187" s="145"/>
      <c r="B187" s="125"/>
      <c r="C187" s="127"/>
      <c r="D187" s="155"/>
      <c r="E187" s="156"/>
      <c r="F187" s="41"/>
      <c r="G187" s="42"/>
      <c r="H187" s="176"/>
      <c r="I187" s="177"/>
      <c r="J187" s="42"/>
      <c r="K187" s="21"/>
      <c r="L187" s="5"/>
      <c r="M187" s="5"/>
    </row>
    <row r="188" spans="1:13" ht="0.75" customHeight="1" hidden="1">
      <c r="A188" s="145"/>
      <c r="B188" s="125"/>
      <c r="C188" s="127"/>
      <c r="D188" s="155"/>
      <c r="E188" s="156"/>
      <c r="F188" s="41"/>
      <c r="G188" s="42"/>
      <c r="H188" s="176">
        <f>G188*F188</f>
        <v>0</v>
      </c>
      <c r="I188" s="177"/>
      <c r="J188" s="42"/>
      <c r="K188" s="21"/>
      <c r="L188" s="5"/>
      <c r="M188" s="5"/>
    </row>
    <row r="189" spans="1:14" ht="18.75">
      <c r="A189" s="145"/>
      <c r="B189" s="131" t="s">
        <v>177</v>
      </c>
      <c r="C189" s="131"/>
      <c r="D189" s="150" t="s">
        <v>112</v>
      </c>
      <c r="E189" s="150"/>
      <c r="F189" s="41">
        <v>598</v>
      </c>
      <c r="G189" s="42">
        <v>45</v>
      </c>
      <c r="H189" s="175">
        <f t="shared" si="5"/>
        <v>26910</v>
      </c>
      <c r="I189" s="175"/>
      <c r="J189" s="175"/>
      <c r="K189" s="21" t="s">
        <v>300</v>
      </c>
      <c r="L189" s="5"/>
      <c r="M189" s="5"/>
      <c r="N189" t="s">
        <v>30</v>
      </c>
    </row>
    <row r="190" spans="1:14" ht="18.75">
      <c r="A190" s="145"/>
      <c r="B190" s="125" t="s">
        <v>33</v>
      </c>
      <c r="C190" s="127"/>
      <c r="D190" s="155" t="s">
        <v>179</v>
      </c>
      <c r="E190" s="156"/>
      <c r="F190" s="41">
        <v>505</v>
      </c>
      <c r="G190" s="42">
        <v>55</v>
      </c>
      <c r="H190" s="176">
        <f>G190*F190</f>
        <v>27775</v>
      </c>
      <c r="I190" s="177"/>
      <c r="J190" s="42"/>
      <c r="K190" s="21" t="s">
        <v>300</v>
      </c>
      <c r="L190" s="5"/>
      <c r="M190" s="5"/>
      <c r="N190" t="s">
        <v>30</v>
      </c>
    </row>
    <row r="191" spans="1:14" ht="18.75">
      <c r="A191" s="145"/>
      <c r="B191" s="131" t="s">
        <v>180</v>
      </c>
      <c r="C191" s="131"/>
      <c r="D191" s="150" t="s">
        <v>179</v>
      </c>
      <c r="E191" s="150"/>
      <c r="F191" s="41">
        <v>686</v>
      </c>
      <c r="G191" s="42">
        <v>20</v>
      </c>
      <c r="H191" s="175">
        <f t="shared" si="5"/>
        <v>13720</v>
      </c>
      <c r="I191" s="175"/>
      <c r="J191" s="175"/>
      <c r="K191" s="21" t="s">
        <v>300</v>
      </c>
      <c r="L191" s="5"/>
      <c r="M191" s="5"/>
      <c r="N191" t="s">
        <v>30</v>
      </c>
    </row>
    <row r="192" spans="1:15" ht="18.75">
      <c r="A192" s="145"/>
      <c r="B192" s="125" t="s">
        <v>375</v>
      </c>
      <c r="C192" s="127"/>
      <c r="D192" s="150" t="s">
        <v>111</v>
      </c>
      <c r="E192" s="150"/>
      <c r="F192" s="41">
        <v>650</v>
      </c>
      <c r="G192" s="42">
        <v>55</v>
      </c>
      <c r="H192" s="175">
        <f t="shared" si="5"/>
        <v>35750</v>
      </c>
      <c r="I192" s="175"/>
      <c r="J192" s="175"/>
      <c r="K192" s="21" t="s">
        <v>300</v>
      </c>
      <c r="L192" s="5"/>
      <c r="M192" s="5"/>
      <c r="O192" t="s">
        <v>467</v>
      </c>
    </row>
    <row r="193" spans="1:14" ht="18.75">
      <c r="A193" s="145"/>
      <c r="B193" s="131" t="s">
        <v>181</v>
      </c>
      <c r="C193" s="131"/>
      <c r="D193" s="150" t="s">
        <v>111</v>
      </c>
      <c r="E193" s="150"/>
      <c r="F193" s="41">
        <v>252</v>
      </c>
      <c r="G193" s="42">
        <v>35</v>
      </c>
      <c r="H193" s="175">
        <f t="shared" si="5"/>
        <v>8820</v>
      </c>
      <c r="I193" s="175"/>
      <c r="J193" s="175"/>
      <c r="K193" s="21" t="s">
        <v>300</v>
      </c>
      <c r="L193" s="5"/>
      <c r="M193" s="5"/>
      <c r="N193" t="s">
        <v>30</v>
      </c>
    </row>
    <row r="194" spans="1:14" ht="18.75">
      <c r="A194" s="145"/>
      <c r="B194" s="131" t="s">
        <v>376</v>
      </c>
      <c r="C194" s="131"/>
      <c r="D194" s="150" t="s">
        <v>179</v>
      </c>
      <c r="E194" s="150"/>
      <c r="F194" s="41">
        <v>328</v>
      </c>
      <c r="G194" s="42">
        <v>65</v>
      </c>
      <c r="H194" s="175">
        <f t="shared" si="5"/>
        <v>21320</v>
      </c>
      <c r="I194" s="175"/>
      <c r="J194" s="175"/>
      <c r="K194" s="21" t="s">
        <v>300</v>
      </c>
      <c r="L194" s="5"/>
      <c r="M194" s="5"/>
      <c r="N194" t="s">
        <v>30</v>
      </c>
    </row>
    <row r="195" spans="1:14" ht="18.75">
      <c r="A195" s="145"/>
      <c r="B195" s="125" t="s">
        <v>377</v>
      </c>
      <c r="C195" s="127"/>
      <c r="D195" s="155" t="s">
        <v>111</v>
      </c>
      <c r="E195" s="156"/>
      <c r="F195" s="41">
        <v>276</v>
      </c>
      <c r="G195" s="42">
        <v>40</v>
      </c>
      <c r="H195" s="176">
        <f>G195*F195</f>
        <v>11040</v>
      </c>
      <c r="I195" s="177"/>
      <c r="J195" s="42"/>
      <c r="K195" s="21" t="s">
        <v>300</v>
      </c>
      <c r="L195" s="5"/>
      <c r="M195" s="5"/>
      <c r="N195" t="s">
        <v>30</v>
      </c>
    </row>
    <row r="196" spans="1:15" ht="21" customHeight="1">
      <c r="A196" s="145"/>
      <c r="B196" s="162" t="s">
        <v>237</v>
      </c>
      <c r="C196" s="162"/>
      <c r="D196" s="162"/>
      <c r="E196" s="162"/>
      <c r="F196" s="50"/>
      <c r="G196" s="50"/>
      <c r="H196" s="163">
        <f>SUM(H180:J195)</f>
        <v>247382</v>
      </c>
      <c r="I196" s="163"/>
      <c r="J196" s="163"/>
      <c r="K196" s="15">
        <f>H196</f>
        <v>247382</v>
      </c>
      <c r="L196" s="5"/>
      <c r="M196" s="14"/>
      <c r="O196" s="91"/>
    </row>
    <row r="197" spans="1:13" ht="18.75">
      <c r="A197" s="145"/>
      <c r="B197" s="171" t="s">
        <v>398</v>
      </c>
      <c r="C197" s="171"/>
      <c r="D197" s="171"/>
      <c r="E197" s="171"/>
      <c r="F197" s="171"/>
      <c r="G197" s="171"/>
      <c r="H197" s="171"/>
      <c r="I197" s="171"/>
      <c r="J197" s="171"/>
      <c r="K197" s="21"/>
      <c r="L197" s="5"/>
      <c r="M197" s="13"/>
    </row>
    <row r="198" spans="1:13" ht="18.75" customHeight="1">
      <c r="A198" s="145"/>
      <c r="B198" s="164" t="s">
        <v>258</v>
      </c>
      <c r="C198" s="164"/>
      <c r="D198" s="164" t="s">
        <v>259</v>
      </c>
      <c r="E198" s="164"/>
      <c r="F198" s="51" t="s">
        <v>260</v>
      </c>
      <c r="G198" s="36" t="s">
        <v>261</v>
      </c>
      <c r="H198" s="164" t="s">
        <v>257</v>
      </c>
      <c r="I198" s="164"/>
      <c r="J198" s="164"/>
      <c r="K198" s="21"/>
      <c r="L198" s="5"/>
      <c r="M198" s="13"/>
    </row>
    <row r="199" spans="1:13" ht="18.75" customHeight="1" hidden="1">
      <c r="A199" s="145"/>
      <c r="B199" s="131" t="s">
        <v>191</v>
      </c>
      <c r="C199" s="131"/>
      <c r="D199" s="150" t="s">
        <v>111</v>
      </c>
      <c r="E199" s="150"/>
      <c r="F199" s="41"/>
      <c r="G199" s="42"/>
      <c r="H199" s="151">
        <f aca="true" t="shared" si="6" ref="H199:H243">F199*G199</f>
        <v>0</v>
      </c>
      <c r="I199" s="151"/>
      <c r="J199" s="151"/>
      <c r="K199" s="21"/>
      <c r="L199" s="5"/>
      <c r="M199" s="13"/>
    </row>
    <row r="200" spans="1:14" ht="18.75">
      <c r="A200" s="145"/>
      <c r="B200" s="131" t="s">
        <v>488</v>
      </c>
      <c r="C200" s="131"/>
      <c r="D200" s="150" t="s">
        <v>111</v>
      </c>
      <c r="E200" s="150"/>
      <c r="F200" s="41">
        <v>67</v>
      </c>
      <c r="G200" s="42">
        <v>1500</v>
      </c>
      <c r="H200" s="151">
        <f t="shared" si="6"/>
        <v>100500</v>
      </c>
      <c r="I200" s="151"/>
      <c r="J200" s="151"/>
      <c r="K200" s="21" t="s">
        <v>300</v>
      </c>
      <c r="L200" s="5"/>
      <c r="M200" s="13"/>
      <c r="N200" t="s">
        <v>30</v>
      </c>
    </row>
    <row r="201" spans="1:14" ht="18.75">
      <c r="A201" s="145"/>
      <c r="B201" s="131" t="s">
        <v>192</v>
      </c>
      <c r="C201" s="131"/>
      <c r="D201" s="150" t="s">
        <v>193</v>
      </c>
      <c r="E201" s="150"/>
      <c r="F201" s="41">
        <v>309</v>
      </c>
      <c r="G201" s="42">
        <v>550</v>
      </c>
      <c r="H201" s="151">
        <f t="shared" si="6"/>
        <v>169950</v>
      </c>
      <c r="I201" s="151"/>
      <c r="J201" s="151"/>
      <c r="K201" s="21" t="s">
        <v>300</v>
      </c>
      <c r="L201" s="5"/>
      <c r="M201" s="13"/>
      <c r="N201" t="s">
        <v>30</v>
      </c>
    </row>
    <row r="202" spans="1:15" ht="18.75">
      <c r="A202" s="145"/>
      <c r="B202" s="131" t="s">
        <v>91</v>
      </c>
      <c r="C202" s="131"/>
      <c r="D202" s="150" t="s">
        <v>111</v>
      </c>
      <c r="E202" s="150"/>
      <c r="F202" s="41">
        <v>18</v>
      </c>
      <c r="G202" s="42">
        <v>5000</v>
      </c>
      <c r="H202" s="151">
        <f t="shared" si="6"/>
        <v>90000</v>
      </c>
      <c r="I202" s="151"/>
      <c r="J202" s="151"/>
      <c r="K202" s="21" t="s">
        <v>300</v>
      </c>
      <c r="L202" s="5"/>
      <c r="M202" s="13"/>
      <c r="O202" t="s">
        <v>467</v>
      </c>
    </row>
    <row r="203" spans="1:14" ht="18.75">
      <c r="A203" s="145"/>
      <c r="B203" s="131" t="s">
        <v>383</v>
      </c>
      <c r="C203" s="131"/>
      <c r="D203" s="150" t="s">
        <v>111</v>
      </c>
      <c r="E203" s="150"/>
      <c r="F203" s="41">
        <v>20</v>
      </c>
      <c r="G203" s="42">
        <v>3700</v>
      </c>
      <c r="H203" s="151">
        <f t="shared" si="6"/>
        <v>74000</v>
      </c>
      <c r="I203" s="151"/>
      <c r="J203" s="151"/>
      <c r="K203" s="21" t="s">
        <v>300</v>
      </c>
      <c r="L203" s="5"/>
      <c r="M203" s="13"/>
      <c r="N203" t="s">
        <v>30</v>
      </c>
    </row>
    <row r="204" spans="1:14" ht="18.75">
      <c r="A204" s="145"/>
      <c r="B204" s="131" t="s">
        <v>486</v>
      </c>
      <c r="C204" s="131"/>
      <c r="D204" s="150" t="s">
        <v>111</v>
      </c>
      <c r="E204" s="150"/>
      <c r="F204" s="41">
        <v>23</v>
      </c>
      <c r="G204" s="42">
        <v>1800</v>
      </c>
      <c r="H204" s="151">
        <f>F204*G204</f>
        <v>41400</v>
      </c>
      <c r="I204" s="151"/>
      <c r="J204" s="151"/>
      <c r="K204" s="21" t="s">
        <v>300</v>
      </c>
      <c r="L204" s="5"/>
      <c r="M204" s="13"/>
      <c r="N204" t="s">
        <v>30</v>
      </c>
    </row>
    <row r="205" spans="1:14" ht="18.75">
      <c r="A205" s="145"/>
      <c r="B205" s="131" t="s">
        <v>194</v>
      </c>
      <c r="C205" s="131"/>
      <c r="D205" s="150" t="s">
        <v>111</v>
      </c>
      <c r="E205" s="150"/>
      <c r="F205" s="41">
        <v>47</v>
      </c>
      <c r="G205" s="42">
        <v>980</v>
      </c>
      <c r="H205" s="151">
        <f t="shared" si="6"/>
        <v>46060</v>
      </c>
      <c r="I205" s="151"/>
      <c r="J205" s="151"/>
      <c r="K205" s="21" t="s">
        <v>300</v>
      </c>
      <c r="L205" s="5"/>
      <c r="M205" s="13"/>
      <c r="N205" t="s">
        <v>30</v>
      </c>
    </row>
    <row r="206" spans="1:13" ht="18.75" customHeight="1" hidden="1">
      <c r="A206" s="145"/>
      <c r="B206" s="131" t="s">
        <v>195</v>
      </c>
      <c r="C206" s="131"/>
      <c r="D206" s="150" t="s">
        <v>111</v>
      </c>
      <c r="E206" s="150"/>
      <c r="F206" s="41"/>
      <c r="G206" s="42"/>
      <c r="H206" s="151">
        <f t="shared" si="6"/>
        <v>0</v>
      </c>
      <c r="I206" s="151"/>
      <c r="J206" s="151"/>
      <c r="K206" s="21"/>
      <c r="L206" s="5"/>
      <c r="M206" s="13"/>
    </row>
    <row r="207" spans="1:13" ht="18.75" customHeight="1" hidden="1">
      <c r="A207" s="145"/>
      <c r="B207" s="131" t="s">
        <v>196</v>
      </c>
      <c r="C207" s="131"/>
      <c r="D207" s="150" t="s">
        <v>111</v>
      </c>
      <c r="E207" s="150"/>
      <c r="F207" s="41"/>
      <c r="G207" s="42"/>
      <c r="H207" s="151">
        <f t="shared" si="6"/>
        <v>0</v>
      </c>
      <c r="I207" s="151"/>
      <c r="J207" s="151"/>
      <c r="K207" s="21"/>
      <c r="L207" s="5"/>
      <c r="M207" s="13"/>
    </row>
    <row r="208" spans="1:13" ht="18.75" customHeight="1" hidden="1">
      <c r="A208" s="145"/>
      <c r="B208" s="131" t="s">
        <v>197</v>
      </c>
      <c r="C208" s="131"/>
      <c r="D208" s="150" t="s">
        <v>111</v>
      </c>
      <c r="E208" s="150"/>
      <c r="F208" s="41"/>
      <c r="G208" s="42"/>
      <c r="H208" s="151">
        <f t="shared" si="6"/>
        <v>0</v>
      </c>
      <c r="I208" s="151"/>
      <c r="J208" s="151"/>
      <c r="K208" s="21"/>
      <c r="L208" s="5"/>
      <c r="M208" s="13"/>
    </row>
    <row r="209" spans="1:14" ht="18.75">
      <c r="A209" s="145"/>
      <c r="B209" s="131" t="s">
        <v>198</v>
      </c>
      <c r="C209" s="131"/>
      <c r="D209" s="150" t="s">
        <v>111</v>
      </c>
      <c r="E209" s="150"/>
      <c r="F209" s="41">
        <v>24</v>
      </c>
      <c r="G209" s="42">
        <v>1000</v>
      </c>
      <c r="H209" s="151">
        <f>F209*G209</f>
        <v>24000</v>
      </c>
      <c r="I209" s="151"/>
      <c r="J209" s="151"/>
      <c r="K209" s="21" t="s">
        <v>300</v>
      </c>
      <c r="L209" s="5"/>
      <c r="M209" s="13"/>
      <c r="N209" t="s">
        <v>30</v>
      </c>
    </row>
    <row r="210" spans="1:14" ht="18.75">
      <c r="A210" s="145"/>
      <c r="B210" s="131" t="s">
        <v>384</v>
      </c>
      <c r="C210" s="131"/>
      <c r="D210" s="150" t="s">
        <v>111</v>
      </c>
      <c r="E210" s="150"/>
      <c r="F210" s="41">
        <v>16</v>
      </c>
      <c r="G210" s="42">
        <v>1700</v>
      </c>
      <c r="H210" s="151">
        <f t="shared" si="6"/>
        <v>27200</v>
      </c>
      <c r="I210" s="151"/>
      <c r="J210" s="151"/>
      <c r="K210" s="21" t="s">
        <v>300</v>
      </c>
      <c r="L210" s="5"/>
      <c r="M210" s="13"/>
      <c r="N210" t="s">
        <v>30</v>
      </c>
    </row>
    <row r="211" spans="1:13" ht="18.75" customHeight="1" hidden="1">
      <c r="A211" s="145"/>
      <c r="B211" s="131" t="s">
        <v>199</v>
      </c>
      <c r="C211" s="131"/>
      <c r="D211" s="150" t="s">
        <v>111</v>
      </c>
      <c r="E211" s="150"/>
      <c r="F211" s="41"/>
      <c r="G211" s="42"/>
      <c r="H211" s="151">
        <f t="shared" si="6"/>
        <v>0</v>
      </c>
      <c r="I211" s="151"/>
      <c r="J211" s="151"/>
      <c r="K211" s="21"/>
      <c r="L211" s="5"/>
      <c r="M211" s="13"/>
    </row>
    <row r="212" spans="1:14" ht="18.75">
      <c r="A212" s="145"/>
      <c r="B212" s="131"/>
      <c r="C212" s="131"/>
      <c r="D212" s="150" t="s">
        <v>111</v>
      </c>
      <c r="E212" s="150"/>
      <c r="F212" s="41"/>
      <c r="G212" s="42"/>
      <c r="H212" s="151">
        <f t="shared" si="6"/>
        <v>0</v>
      </c>
      <c r="I212" s="151"/>
      <c r="J212" s="151"/>
      <c r="K212" s="21" t="s">
        <v>300</v>
      </c>
      <c r="L212" s="5"/>
      <c r="M212" s="13"/>
      <c r="N212" t="s">
        <v>30</v>
      </c>
    </row>
    <row r="213" spans="1:15" ht="18.75">
      <c r="A213" s="145"/>
      <c r="B213" s="131" t="s">
        <v>302</v>
      </c>
      <c r="C213" s="131"/>
      <c r="D213" s="150" t="s">
        <v>111</v>
      </c>
      <c r="E213" s="150"/>
      <c r="F213" s="41">
        <v>2</v>
      </c>
      <c r="G213" s="42">
        <v>2400</v>
      </c>
      <c r="H213" s="151">
        <f t="shared" si="6"/>
        <v>4800</v>
      </c>
      <c r="I213" s="151"/>
      <c r="J213" s="151"/>
      <c r="K213" s="21" t="s">
        <v>300</v>
      </c>
      <c r="L213" s="5"/>
      <c r="M213" s="13"/>
      <c r="N213" t="s">
        <v>55</v>
      </c>
      <c r="O213" t="s">
        <v>467</v>
      </c>
    </row>
    <row r="214" spans="1:13" ht="18.75">
      <c r="A214" s="145"/>
      <c r="B214" s="131"/>
      <c r="C214" s="131"/>
      <c r="D214" s="150" t="s">
        <v>111</v>
      </c>
      <c r="E214" s="150"/>
      <c r="F214" s="41"/>
      <c r="G214" s="42"/>
      <c r="H214" s="151">
        <f t="shared" si="6"/>
        <v>0</v>
      </c>
      <c r="I214" s="151"/>
      <c r="J214" s="151"/>
      <c r="K214" s="21" t="s">
        <v>300</v>
      </c>
      <c r="L214" s="5"/>
      <c r="M214" s="13"/>
    </row>
    <row r="215" spans="1:14" ht="18.75">
      <c r="A215" s="145"/>
      <c r="B215" s="131" t="s">
        <v>303</v>
      </c>
      <c r="C215" s="131"/>
      <c r="D215" s="150" t="s">
        <v>111</v>
      </c>
      <c r="E215" s="150"/>
      <c r="F215" s="41">
        <v>5</v>
      </c>
      <c r="G215" s="42">
        <v>600</v>
      </c>
      <c r="H215" s="151">
        <f t="shared" si="6"/>
        <v>3000</v>
      </c>
      <c r="I215" s="151"/>
      <c r="J215" s="151"/>
      <c r="K215" s="21" t="s">
        <v>300</v>
      </c>
      <c r="L215" s="5"/>
      <c r="M215" s="13"/>
      <c r="N215" t="s">
        <v>30</v>
      </c>
    </row>
    <row r="216" spans="1:15" ht="18.75">
      <c r="A216" s="145"/>
      <c r="B216" s="131" t="s">
        <v>200</v>
      </c>
      <c r="C216" s="131"/>
      <c r="D216" s="150" t="s">
        <v>111</v>
      </c>
      <c r="E216" s="150"/>
      <c r="F216" s="41">
        <v>34</v>
      </c>
      <c r="G216" s="42">
        <v>190</v>
      </c>
      <c r="H216" s="151">
        <f t="shared" si="6"/>
        <v>6460</v>
      </c>
      <c r="I216" s="151"/>
      <c r="J216" s="151"/>
      <c r="K216" s="21" t="s">
        <v>300</v>
      </c>
      <c r="L216" s="5"/>
      <c r="M216" s="13"/>
      <c r="N216" t="s">
        <v>55</v>
      </c>
      <c r="O216" t="s">
        <v>467</v>
      </c>
    </row>
    <row r="217" spans="1:15" ht="18.75">
      <c r="A217" s="145"/>
      <c r="B217" s="131" t="s">
        <v>385</v>
      </c>
      <c r="C217" s="131"/>
      <c r="D217" s="150" t="s">
        <v>111</v>
      </c>
      <c r="E217" s="150"/>
      <c r="F217" s="41">
        <v>28</v>
      </c>
      <c r="G217" s="42">
        <v>5900</v>
      </c>
      <c r="H217" s="157">
        <f>F217*G217</f>
        <v>165200</v>
      </c>
      <c r="I217" s="158"/>
      <c r="J217" s="43"/>
      <c r="K217" s="21" t="s">
        <v>300</v>
      </c>
      <c r="L217" s="5"/>
      <c r="M217" s="13"/>
      <c r="N217" t="s">
        <v>55</v>
      </c>
      <c r="O217" t="s">
        <v>467</v>
      </c>
    </row>
    <row r="218" spans="1:14" ht="18.75">
      <c r="A218" s="145"/>
      <c r="B218" s="131" t="s">
        <v>331</v>
      </c>
      <c r="C218" s="131"/>
      <c r="D218" s="150" t="s">
        <v>111</v>
      </c>
      <c r="E218" s="150"/>
      <c r="F218" s="41">
        <v>4</v>
      </c>
      <c r="G218" s="42">
        <v>600</v>
      </c>
      <c r="H218" s="151">
        <f>G218*F218</f>
        <v>2400</v>
      </c>
      <c r="I218" s="151"/>
      <c r="J218" s="151"/>
      <c r="K218" s="21" t="s">
        <v>300</v>
      </c>
      <c r="L218" s="5"/>
      <c r="M218" s="13"/>
      <c r="N218" t="s">
        <v>30</v>
      </c>
    </row>
    <row r="219" spans="1:14" ht="18.75">
      <c r="A219" s="145"/>
      <c r="B219" s="131" t="s">
        <v>388</v>
      </c>
      <c r="C219" s="131"/>
      <c r="D219" s="150" t="s">
        <v>111</v>
      </c>
      <c r="E219" s="150"/>
      <c r="F219" s="41">
        <v>49</v>
      </c>
      <c r="G219" s="42">
        <v>1500</v>
      </c>
      <c r="H219" s="151">
        <f t="shared" si="6"/>
        <v>73500</v>
      </c>
      <c r="I219" s="151"/>
      <c r="J219" s="151"/>
      <c r="K219" s="21" t="s">
        <v>300</v>
      </c>
      <c r="L219" s="5"/>
      <c r="M219" s="13"/>
      <c r="N219" t="s">
        <v>30</v>
      </c>
    </row>
    <row r="220" spans="1:14" ht="18.75">
      <c r="A220" s="145"/>
      <c r="B220" s="131" t="s">
        <v>489</v>
      </c>
      <c r="C220" s="131"/>
      <c r="D220" s="150" t="s">
        <v>111</v>
      </c>
      <c r="E220" s="150"/>
      <c r="F220" s="41">
        <v>2</v>
      </c>
      <c r="G220" s="42">
        <v>5800</v>
      </c>
      <c r="H220" s="151">
        <f t="shared" si="6"/>
        <v>11600</v>
      </c>
      <c r="I220" s="151"/>
      <c r="J220" s="151"/>
      <c r="K220" s="21" t="s">
        <v>300</v>
      </c>
      <c r="L220" s="5"/>
      <c r="M220" s="13"/>
      <c r="N220" t="s">
        <v>30</v>
      </c>
    </row>
    <row r="221" spans="1:14" ht="18.75">
      <c r="A221" s="145"/>
      <c r="B221" s="131" t="s">
        <v>386</v>
      </c>
      <c r="C221" s="131"/>
      <c r="D221" s="150" t="s">
        <v>111</v>
      </c>
      <c r="E221" s="150"/>
      <c r="F221" s="41">
        <v>50</v>
      </c>
      <c r="G221" s="42">
        <v>5990</v>
      </c>
      <c r="H221" s="151">
        <f t="shared" si="6"/>
        <v>299500</v>
      </c>
      <c r="I221" s="151"/>
      <c r="J221" s="151"/>
      <c r="K221" s="21" t="s">
        <v>300</v>
      </c>
      <c r="L221" s="5"/>
      <c r="M221" s="13"/>
      <c r="N221" t="s">
        <v>30</v>
      </c>
    </row>
    <row r="222" spans="1:15" ht="18.75">
      <c r="A222" s="145"/>
      <c r="B222" s="131" t="s">
        <v>389</v>
      </c>
      <c r="C222" s="131"/>
      <c r="D222" s="150" t="s">
        <v>111</v>
      </c>
      <c r="E222" s="150"/>
      <c r="F222" s="41">
        <v>18</v>
      </c>
      <c r="G222" s="42">
        <v>5990</v>
      </c>
      <c r="H222" s="151">
        <f>F222*G222</f>
        <v>107820</v>
      </c>
      <c r="I222" s="151"/>
      <c r="J222" s="151"/>
      <c r="K222" s="21" t="s">
        <v>300</v>
      </c>
      <c r="L222" s="5"/>
      <c r="M222" s="13"/>
      <c r="O222" t="s">
        <v>467</v>
      </c>
    </row>
    <row r="223" spans="1:14" ht="18.75" customHeight="1">
      <c r="A223" s="145"/>
      <c r="B223" s="131" t="s">
        <v>92</v>
      </c>
      <c r="C223" s="131"/>
      <c r="D223" s="150" t="s">
        <v>111</v>
      </c>
      <c r="E223" s="150"/>
      <c r="F223" s="41">
        <v>4</v>
      </c>
      <c r="G223" s="42">
        <v>1800</v>
      </c>
      <c r="H223" s="151">
        <f t="shared" si="6"/>
        <v>7200</v>
      </c>
      <c r="I223" s="151"/>
      <c r="J223" s="151"/>
      <c r="K223" s="21" t="s">
        <v>300</v>
      </c>
      <c r="L223" s="5"/>
      <c r="M223" s="13"/>
      <c r="N223" t="s">
        <v>30</v>
      </c>
    </row>
    <row r="224" spans="1:15" ht="18.75">
      <c r="A224" s="145"/>
      <c r="B224" s="131" t="s">
        <v>95</v>
      </c>
      <c r="C224" s="131"/>
      <c r="D224" s="150" t="s">
        <v>111</v>
      </c>
      <c r="E224" s="150"/>
      <c r="F224" s="41">
        <v>20</v>
      </c>
      <c r="G224" s="42">
        <v>2000</v>
      </c>
      <c r="H224" s="151">
        <f>F224*G224</f>
        <v>40000</v>
      </c>
      <c r="I224" s="151"/>
      <c r="J224" s="151"/>
      <c r="K224" s="21" t="s">
        <v>300</v>
      </c>
      <c r="L224" s="5"/>
      <c r="M224" s="13"/>
      <c r="O224" t="s">
        <v>467</v>
      </c>
    </row>
    <row r="225" spans="1:15" ht="18.75">
      <c r="A225" s="145"/>
      <c r="B225" s="131" t="s">
        <v>94</v>
      </c>
      <c r="C225" s="131"/>
      <c r="D225" s="150" t="s">
        <v>111</v>
      </c>
      <c r="E225" s="150"/>
      <c r="F225" s="41">
        <v>7</v>
      </c>
      <c r="G225" s="42">
        <v>3500</v>
      </c>
      <c r="H225" s="151">
        <f>F225*G225</f>
        <v>24500</v>
      </c>
      <c r="I225" s="151"/>
      <c r="J225" s="151"/>
      <c r="K225" s="21" t="s">
        <v>300</v>
      </c>
      <c r="L225" s="5"/>
      <c r="M225" s="13"/>
      <c r="O225" t="s">
        <v>467</v>
      </c>
    </row>
    <row r="226" spans="1:15" ht="18.75">
      <c r="A226" s="145"/>
      <c r="B226" s="131" t="s">
        <v>315</v>
      </c>
      <c r="C226" s="131"/>
      <c r="D226" s="150" t="s">
        <v>111</v>
      </c>
      <c r="E226" s="150"/>
      <c r="F226" s="41">
        <v>24</v>
      </c>
      <c r="G226" s="42">
        <v>5900</v>
      </c>
      <c r="H226" s="151">
        <f>F226*G226</f>
        <v>141600</v>
      </c>
      <c r="I226" s="151"/>
      <c r="J226" s="151"/>
      <c r="K226" s="21" t="s">
        <v>300</v>
      </c>
      <c r="L226" s="5"/>
      <c r="M226" s="13"/>
      <c r="O226" t="s">
        <v>467</v>
      </c>
    </row>
    <row r="227" spans="1:15" ht="18.75">
      <c r="A227" s="145"/>
      <c r="B227" s="131" t="s">
        <v>393</v>
      </c>
      <c r="C227" s="131"/>
      <c r="D227" s="150" t="s">
        <v>111</v>
      </c>
      <c r="E227" s="150"/>
      <c r="F227" s="41">
        <v>4</v>
      </c>
      <c r="G227" s="42">
        <v>5900</v>
      </c>
      <c r="H227" s="151">
        <f>G227*F227</f>
        <v>23600</v>
      </c>
      <c r="I227" s="151"/>
      <c r="J227" s="151"/>
      <c r="K227" s="21" t="s">
        <v>300</v>
      </c>
      <c r="L227" s="5"/>
      <c r="M227" s="13"/>
      <c r="O227" t="s">
        <v>467</v>
      </c>
    </row>
    <row r="228" spans="1:15" ht="18.75">
      <c r="A228" s="145"/>
      <c r="B228" s="131" t="s">
        <v>394</v>
      </c>
      <c r="C228" s="131"/>
      <c r="D228" s="150" t="s">
        <v>111</v>
      </c>
      <c r="E228" s="150"/>
      <c r="F228" s="41">
        <v>4</v>
      </c>
      <c r="G228" s="42">
        <v>2800</v>
      </c>
      <c r="H228" s="151">
        <f>F228*G228</f>
        <v>11200</v>
      </c>
      <c r="I228" s="151"/>
      <c r="J228" s="151"/>
      <c r="K228" s="21" t="s">
        <v>300</v>
      </c>
      <c r="L228" s="5"/>
      <c r="M228" s="13"/>
      <c r="O228" t="s">
        <v>467</v>
      </c>
    </row>
    <row r="229" spans="1:14" ht="18.75">
      <c r="A229" s="145"/>
      <c r="B229" s="131" t="s">
        <v>391</v>
      </c>
      <c r="C229" s="131"/>
      <c r="D229" s="150" t="s">
        <v>111</v>
      </c>
      <c r="E229" s="150"/>
      <c r="F229" s="41">
        <v>8</v>
      </c>
      <c r="G229" s="42">
        <v>1100</v>
      </c>
      <c r="H229" s="151">
        <f>F229*G229</f>
        <v>8800</v>
      </c>
      <c r="I229" s="151"/>
      <c r="J229" s="151"/>
      <c r="K229" s="21" t="s">
        <v>300</v>
      </c>
      <c r="L229" s="5"/>
      <c r="M229" s="13"/>
      <c r="N229" t="s">
        <v>30</v>
      </c>
    </row>
    <row r="230" spans="1:14" ht="18.75">
      <c r="A230" s="145"/>
      <c r="B230" s="131" t="s">
        <v>497</v>
      </c>
      <c r="C230" s="131"/>
      <c r="D230" s="150" t="s">
        <v>111</v>
      </c>
      <c r="E230" s="150"/>
      <c r="F230" s="41">
        <v>4</v>
      </c>
      <c r="G230" s="42">
        <v>1000</v>
      </c>
      <c r="H230" s="151">
        <f>G230*F230</f>
        <v>4000</v>
      </c>
      <c r="I230" s="151"/>
      <c r="J230" s="151"/>
      <c r="K230" s="21" t="s">
        <v>300</v>
      </c>
      <c r="L230" s="5"/>
      <c r="M230" s="13"/>
      <c r="N230" t="s">
        <v>30</v>
      </c>
    </row>
    <row r="231" spans="1:14" ht="28.5" customHeight="1">
      <c r="A231" s="145"/>
      <c r="B231" s="131" t="s">
        <v>487</v>
      </c>
      <c r="C231" s="131"/>
      <c r="D231" s="150" t="s">
        <v>111</v>
      </c>
      <c r="E231" s="150"/>
      <c r="F231" s="41">
        <v>102</v>
      </c>
      <c r="G231" s="42">
        <v>3500</v>
      </c>
      <c r="H231" s="151">
        <f aca="true" t="shared" si="7" ref="H231:H238">F231*G231</f>
        <v>357000</v>
      </c>
      <c r="I231" s="151"/>
      <c r="J231" s="151"/>
      <c r="K231" s="21" t="s">
        <v>300</v>
      </c>
      <c r="L231" s="5"/>
      <c r="M231" s="13"/>
      <c r="N231" t="s">
        <v>30</v>
      </c>
    </row>
    <row r="232" spans="1:15" ht="18.75">
      <c r="A232" s="145"/>
      <c r="B232" s="131" t="s">
        <v>490</v>
      </c>
      <c r="C232" s="131"/>
      <c r="D232" s="150" t="s">
        <v>111</v>
      </c>
      <c r="E232" s="150"/>
      <c r="F232" s="41">
        <v>8</v>
      </c>
      <c r="G232" s="42">
        <v>4200</v>
      </c>
      <c r="H232" s="151">
        <f t="shared" si="7"/>
        <v>33600</v>
      </c>
      <c r="I232" s="151"/>
      <c r="J232" s="151"/>
      <c r="K232" s="21" t="s">
        <v>300</v>
      </c>
      <c r="L232" s="5"/>
      <c r="M232" s="13"/>
      <c r="O232" t="s">
        <v>467</v>
      </c>
    </row>
    <row r="233" spans="1:15" ht="18.75">
      <c r="A233" s="145"/>
      <c r="B233" s="131" t="s">
        <v>93</v>
      </c>
      <c r="C233" s="131"/>
      <c r="D233" s="150" t="s">
        <v>111</v>
      </c>
      <c r="E233" s="150"/>
      <c r="F233" s="41">
        <v>10</v>
      </c>
      <c r="G233" s="42">
        <v>3500</v>
      </c>
      <c r="H233" s="151">
        <f>G233*F233</f>
        <v>35000</v>
      </c>
      <c r="I233" s="151"/>
      <c r="J233" s="151"/>
      <c r="K233" s="21" t="s">
        <v>300</v>
      </c>
      <c r="L233" s="5"/>
      <c r="M233" s="13"/>
      <c r="O233" t="s">
        <v>467</v>
      </c>
    </row>
    <row r="234" spans="1:15" ht="18.75">
      <c r="A234" s="145"/>
      <c r="B234" s="131" t="s">
        <v>396</v>
      </c>
      <c r="C234" s="131"/>
      <c r="D234" s="150" t="s">
        <v>111</v>
      </c>
      <c r="E234" s="150"/>
      <c r="F234" s="41">
        <v>6</v>
      </c>
      <c r="G234" s="42">
        <v>3600</v>
      </c>
      <c r="H234" s="151">
        <f>G234*F234</f>
        <v>21600</v>
      </c>
      <c r="I234" s="151"/>
      <c r="J234" s="151"/>
      <c r="K234" s="21" t="s">
        <v>300</v>
      </c>
      <c r="L234" s="5"/>
      <c r="M234" s="13"/>
      <c r="O234" t="s">
        <v>467</v>
      </c>
    </row>
    <row r="235" spans="1:14" ht="18.75">
      <c r="A235" s="145"/>
      <c r="B235" s="131" t="s">
        <v>395</v>
      </c>
      <c r="C235" s="131"/>
      <c r="D235" s="150" t="s">
        <v>111</v>
      </c>
      <c r="E235" s="150"/>
      <c r="F235" s="41">
        <v>24</v>
      </c>
      <c r="G235" s="42">
        <v>2500</v>
      </c>
      <c r="H235" s="151">
        <f>G235*F235</f>
        <v>60000</v>
      </c>
      <c r="I235" s="151"/>
      <c r="J235" s="151"/>
      <c r="K235" s="21" t="s">
        <v>300</v>
      </c>
      <c r="L235" s="5"/>
      <c r="M235" s="13"/>
      <c r="N235" t="s">
        <v>30</v>
      </c>
    </row>
    <row r="236" spans="1:14" ht="18.75">
      <c r="A236" s="145"/>
      <c r="B236" s="131" t="s">
        <v>392</v>
      </c>
      <c r="C236" s="131"/>
      <c r="D236" s="150" t="s">
        <v>111</v>
      </c>
      <c r="E236" s="150"/>
      <c r="F236" s="41">
        <v>24</v>
      </c>
      <c r="G236" s="42">
        <v>2450</v>
      </c>
      <c r="H236" s="151">
        <f>F236*G236</f>
        <v>58800</v>
      </c>
      <c r="I236" s="151"/>
      <c r="J236" s="151"/>
      <c r="K236" s="21" t="s">
        <v>300</v>
      </c>
      <c r="L236" s="5"/>
      <c r="M236" s="13"/>
      <c r="N236" t="s">
        <v>30</v>
      </c>
    </row>
    <row r="237" spans="1:15" ht="18.75">
      <c r="A237" s="145"/>
      <c r="B237" s="131" t="s">
        <v>314</v>
      </c>
      <c r="C237" s="131"/>
      <c r="D237" s="150" t="s">
        <v>111</v>
      </c>
      <c r="E237" s="150"/>
      <c r="F237" s="41">
        <v>4</v>
      </c>
      <c r="G237" s="42">
        <v>5990</v>
      </c>
      <c r="H237" s="151">
        <f t="shared" si="7"/>
        <v>23960</v>
      </c>
      <c r="I237" s="151"/>
      <c r="J237" s="151"/>
      <c r="K237" s="21" t="s">
        <v>300</v>
      </c>
      <c r="L237" s="5"/>
      <c r="M237" s="13"/>
      <c r="O237" t="s">
        <v>467</v>
      </c>
    </row>
    <row r="238" spans="1:14" ht="18.75" customHeight="1">
      <c r="A238" s="145"/>
      <c r="B238" s="125" t="s">
        <v>390</v>
      </c>
      <c r="C238" s="127"/>
      <c r="D238" s="155" t="s">
        <v>111</v>
      </c>
      <c r="E238" s="156"/>
      <c r="F238" s="41">
        <v>48</v>
      </c>
      <c r="G238" s="42">
        <v>1500</v>
      </c>
      <c r="H238" s="157">
        <f t="shared" si="7"/>
        <v>72000</v>
      </c>
      <c r="I238" s="178"/>
      <c r="J238" s="158"/>
      <c r="K238" s="21" t="s">
        <v>300</v>
      </c>
      <c r="L238" s="5"/>
      <c r="M238" s="13"/>
      <c r="N238" t="s">
        <v>30</v>
      </c>
    </row>
    <row r="239" spans="1:13" ht="18.75">
      <c r="A239" s="145"/>
      <c r="B239" s="131"/>
      <c r="C239" s="131"/>
      <c r="D239" s="150"/>
      <c r="E239" s="150"/>
      <c r="F239" s="41"/>
      <c r="G239" s="42"/>
      <c r="H239" s="151">
        <f t="shared" si="6"/>
        <v>0</v>
      </c>
      <c r="I239" s="151"/>
      <c r="J239" s="151"/>
      <c r="K239" s="21" t="s">
        <v>300</v>
      </c>
      <c r="L239" s="5"/>
      <c r="M239" s="13"/>
    </row>
    <row r="240" spans="1:15" ht="18.75">
      <c r="A240" s="145"/>
      <c r="B240" s="131" t="s">
        <v>201</v>
      </c>
      <c r="C240" s="131"/>
      <c r="D240" s="150" t="s">
        <v>111</v>
      </c>
      <c r="E240" s="150"/>
      <c r="F240" s="41">
        <v>8</v>
      </c>
      <c r="G240" s="42">
        <v>3500</v>
      </c>
      <c r="H240" s="151">
        <f t="shared" si="6"/>
        <v>28000</v>
      </c>
      <c r="I240" s="151"/>
      <c r="J240" s="151"/>
      <c r="K240" s="21" t="s">
        <v>300</v>
      </c>
      <c r="L240" s="5"/>
      <c r="M240" s="13"/>
      <c r="O240" t="s">
        <v>467</v>
      </c>
    </row>
    <row r="241" spans="1:14" ht="18.75">
      <c r="A241" s="145"/>
      <c r="B241" s="131" t="s">
        <v>431</v>
      </c>
      <c r="C241" s="131"/>
      <c r="D241" s="150" t="s">
        <v>111</v>
      </c>
      <c r="E241" s="150"/>
      <c r="F241" s="41">
        <v>12</v>
      </c>
      <c r="G241" s="42">
        <v>5000</v>
      </c>
      <c r="H241" s="151">
        <f>G241*F241</f>
        <v>60000</v>
      </c>
      <c r="I241" s="151"/>
      <c r="J241" s="151"/>
      <c r="K241" s="21" t="s">
        <v>300</v>
      </c>
      <c r="L241" s="5"/>
      <c r="M241" s="13"/>
      <c r="N241" t="s">
        <v>30</v>
      </c>
    </row>
    <row r="242" spans="1:15" ht="18.75">
      <c r="A242" s="145"/>
      <c r="B242" s="131" t="s">
        <v>196</v>
      </c>
      <c r="C242" s="131"/>
      <c r="D242" s="150" t="s">
        <v>111</v>
      </c>
      <c r="E242" s="150"/>
      <c r="F242" s="41">
        <v>19</v>
      </c>
      <c r="G242" s="42">
        <v>1800</v>
      </c>
      <c r="H242" s="151">
        <f>F242*G242</f>
        <v>34200</v>
      </c>
      <c r="I242" s="151"/>
      <c r="J242" s="151"/>
      <c r="K242" s="21" t="s">
        <v>300</v>
      </c>
      <c r="L242" s="5"/>
      <c r="M242" s="13"/>
      <c r="O242" t="s">
        <v>467</v>
      </c>
    </row>
    <row r="243" spans="1:14" ht="18.75">
      <c r="A243" s="145"/>
      <c r="B243" s="131" t="s">
        <v>387</v>
      </c>
      <c r="C243" s="131"/>
      <c r="D243" s="150" t="s">
        <v>111</v>
      </c>
      <c r="E243" s="150"/>
      <c r="F243" s="41">
        <v>6</v>
      </c>
      <c r="G243" s="42">
        <v>2500</v>
      </c>
      <c r="H243" s="151">
        <f t="shared" si="6"/>
        <v>15000</v>
      </c>
      <c r="I243" s="151"/>
      <c r="J243" s="151"/>
      <c r="K243" s="21" t="s">
        <v>300</v>
      </c>
      <c r="L243" s="5"/>
      <c r="M243" s="13"/>
      <c r="N243" t="s">
        <v>30</v>
      </c>
    </row>
    <row r="244" spans="1:13" ht="21" customHeight="1">
      <c r="A244" s="145"/>
      <c r="B244" s="162" t="s">
        <v>397</v>
      </c>
      <c r="C244" s="162"/>
      <c r="D244" s="162"/>
      <c r="E244" s="162"/>
      <c r="F244" s="50"/>
      <c r="G244" s="50"/>
      <c r="H244" s="163">
        <f>SUM(H199:J243)</f>
        <v>2307450</v>
      </c>
      <c r="I244" s="163"/>
      <c r="J244" s="163"/>
      <c r="K244" s="15">
        <f>H244</f>
        <v>2307450</v>
      </c>
      <c r="L244" s="5"/>
      <c r="M244" s="14"/>
    </row>
    <row r="245" spans="1:13" ht="18.75">
      <c r="A245" s="145"/>
      <c r="B245" s="171" t="s">
        <v>271</v>
      </c>
      <c r="C245" s="171"/>
      <c r="D245" s="171"/>
      <c r="E245" s="171"/>
      <c r="F245" s="171"/>
      <c r="G245" s="171"/>
      <c r="H245" s="171"/>
      <c r="I245" s="171"/>
      <c r="J245" s="171"/>
      <c r="K245" s="21"/>
      <c r="L245" s="5"/>
      <c r="M245" s="5"/>
    </row>
    <row r="246" spans="1:13" ht="18.75" customHeight="1">
      <c r="A246" s="145"/>
      <c r="B246" s="164" t="s">
        <v>258</v>
      </c>
      <c r="C246" s="164"/>
      <c r="D246" s="164" t="s">
        <v>259</v>
      </c>
      <c r="E246" s="164"/>
      <c r="F246" s="51" t="s">
        <v>260</v>
      </c>
      <c r="G246" s="36" t="s">
        <v>261</v>
      </c>
      <c r="H246" s="164" t="s">
        <v>257</v>
      </c>
      <c r="I246" s="164"/>
      <c r="J246" s="164"/>
      <c r="K246" s="21"/>
      <c r="L246" s="5"/>
      <c r="M246" s="5"/>
    </row>
    <row r="247" spans="1:14" ht="18.75">
      <c r="A247" s="145"/>
      <c r="B247" s="131" t="s">
        <v>202</v>
      </c>
      <c r="C247" s="131"/>
      <c r="D247" s="150" t="s">
        <v>111</v>
      </c>
      <c r="E247" s="150"/>
      <c r="F247" s="41">
        <v>380</v>
      </c>
      <c r="G247" s="42">
        <v>450</v>
      </c>
      <c r="H247" s="151">
        <f>G247*F247</f>
        <v>171000</v>
      </c>
      <c r="I247" s="151"/>
      <c r="J247" s="151"/>
      <c r="K247" s="21" t="s">
        <v>300</v>
      </c>
      <c r="L247" s="5"/>
      <c r="M247" s="5"/>
      <c r="N247" t="s">
        <v>30</v>
      </c>
    </row>
    <row r="248" spans="1:14" ht="18.75">
      <c r="A248" s="145"/>
      <c r="B248" s="131" t="s">
        <v>203</v>
      </c>
      <c r="C248" s="131"/>
      <c r="D248" s="150" t="s">
        <v>111</v>
      </c>
      <c r="E248" s="150"/>
      <c r="F248" s="41">
        <v>101</v>
      </c>
      <c r="G248" s="42">
        <v>500</v>
      </c>
      <c r="H248" s="151">
        <f>F248*G248</f>
        <v>50500</v>
      </c>
      <c r="I248" s="151"/>
      <c r="J248" s="151"/>
      <c r="K248" s="21" t="s">
        <v>300</v>
      </c>
      <c r="L248" s="5"/>
      <c r="M248" s="5"/>
      <c r="N248" t="s">
        <v>30</v>
      </c>
    </row>
    <row r="249" spans="1:14" ht="18.75">
      <c r="A249" s="145"/>
      <c r="B249" s="131" t="s">
        <v>204</v>
      </c>
      <c r="C249" s="131"/>
      <c r="D249" s="150" t="s">
        <v>111</v>
      </c>
      <c r="E249" s="150"/>
      <c r="F249" s="41">
        <v>97</v>
      </c>
      <c r="G249" s="42">
        <v>2300</v>
      </c>
      <c r="H249" s="151">
        <f>G249*F249</f>
        <v>223100</v>
      </c>
      <c r="I249" s="151"/>
      <c r="J249" s="151"/>
      <c r="K249" s="21" t="s">
        <v>300</v>
      </c>
      <c r="L249" s="5"/>
      <c r="M249" s="5"/>
      <c r="N249" t="s">
        <v>30</v>
      </c>
    </row>
    <row r="250" spans="1:15" ht="18.75">
      <c r="A250" s="145"/>
      <c r="B250" s="131" t="s">
        <v>205</v>
      </c>
      <c r="C250" s="131"/>
      <c r="D250" s="150" t="s">
        <v>111</v>
      </c>
      <c r="E250" s="150"/>
      <c r="F250" s="41">
        <v>16</v>
      </c>
      <c r="G250" s="42">
        <v>600</v>
      </c>
      <c r="H250" s="151">
        <f>F250*G250</f>
        <v>9600</v>
      </c>
      <c r="I250" s="151"/>
      <c r="J250" s="151"/>
      <c r="K250" s="21" t="s">
        <v>300</v>
      </c>
      <c r="L250" s="5"/>
      <c r="M250" s="5"/>
      <c r="O250" t="s">
        <v>467</v>
      </c>
    </row>
    <row r="251" spans="1:14" ht="18.75">
      <c r="A251" s="145"/>
      <c r="B251" s="131" t="s">
        <v>206</v>
      </c>
      <c r="C251" s="131"/>
      <c r="D251" s="150" t="s">
        <v>111</v>
      </c>
      <c r="E251" s="150"/>
      <c r="F251" s="41">
        <v>34</v>
      </c>
      <c r="G251" s="42">
        <v>2100</v>
      </c>
      <c r="H251" s="151">
        <f>F251*G251</f>
        <v>71400</v>
      </c>
      <c r="I251" s="151"/>
      <c r="J251" s="151"/>
      <c r="K251" s="21" t="s">
        <v>300</v>
      </c>
      <c r="L251" s="5"/>
      <c r="M251" s="5"/>
      <c r="N251" t="s">
        <v>30</v>
      </c>
    </row>
    <row r="252" spans="1:14" ht="18.75">
      <c r="A252" s="145"/>
      <c r="B252" s="131" t="s">
        <v>496</v>
      </c>
      <c r="C252" s="131"/>
      <c r="D252" s="150" t="s">
        <v>111</v>
      </c>
      <c r="E252" s="150"/>
      <c r="F252" s="41">
        <v>14</v>
      </c>
      <c r="G252" s="42">
        <v>5600</v>
      </c>
      <c r="H252" s="151">
        <f>F252*G252</f>
        <v>78400</v>
      </c>
      <c r="I252" s="151"/>
      <c r="J252" s="151"/>
      <c r="K252" s="21" t="s">
        <v>300</v>
      </c>
      <c r="L252" s="5"/>
      <c r="M252" s="5"/>
      <c r="N252" t="s">
        <v>30</v>
      </c>
    </row>
    <row r="253" spans="1:14" ht="33.75" customHeight="1">
      <c r="A253" s="145"/>
      <c r="B253" s="131" t="s">
        <v>493</v>
      </c>
      <c r="C253" s="131"/>
      <c r="D253" s="150" t="s">
        <v>111</v>
      </c>
      <c r="E253" s="150"/>
      <c r="F253" s="41">
        <v>1144</v>
      </c>
      <c r="G253" s="42">
        <v>2800</v>
      </c>
      <c r="H253" s="151">
        <f>G253*F253</f>
        <v>3203200</v>
      </c>
      <c r="I253" s="151"/>
      <c r="J253" s="151"/>
      <c r="K253" s="21" t="s">
        <v>300</v>
      </c>
      <c r="L253" s="5"/>
      <c r="M253" s="5"/>
      <c r="N253" t="s">
        <v>30</v>
      </c>
    </row>
    <row r="254" spans="1:14" ht="18.75">
      <c r="A254" s="145"/>
      <c r="B254" s="131" t="s">
        <v>88</v>
      </c>
      <c r="C254" s="131"/>
      <c r="D254" s="150" t="s">
        <v>111</v>
      </c>
      <c r="E254" s="150"/>
      <c r="F254" s="41">
        <v>1020</v>
      </c>
      <c r="G254" s="42">
        <v>350</v>
      </c>
      <c r="H254" s="151">
        <f>F254*G254</f>
        <v>357000</v>
      </c>
      <c r="I254" s="151"/>
      <c r="J254" s="151"/>
      <c r="K254" s="21" t="s">
        <v>300</v>
      </c>
      <c r="L254" s="5"/>
      <c r="M254" s="5"/>
      <c r="N254" t="s">
        <v>30</v>
      </c>
    </row>
    <row r="255" spans="1:13" ht="18.75">
      <c r="A255" s="145"/>
      <c r="B255" s="131" t="s">
        <v>83</v>
      </c>
      <c r="C255" s="131"/>
      <c r="D255" s="150" t="s">
        <v>111</v>
      </c>
      <c r="E255" s="150"/>
      <c r="F255" s="41">
        <v>11</v>
      </c>
      <c r="G255" s="42">
        <v>3700</v>
      </c>
      <c r="H255" s="151">
        <f>F255*G255</f>
        <v>40700</v>
      </c>
      <c r="I255" s="151"/>
      <c r="J255" s="151"/>
      <c r="K255" s="21" t="s">
        <v>300</v>
      </c>
      <c r="L255" s="5"/>
      <c r="M255" s="5"/>
    </row>
    <row r="256" spans="1:14" ht="18.75">
      <c r="A256" s="145"/>
      <c r="B256" s="131" t="s">
        <v>89</v>
      </c>
      <c r="C256" s="131"/>
      <c r="D256" s="150" t="s">
        <v>111</v>
      </c>
      <c r="E256" s="150"/>
      <c r="F256" s="41">
        <v>41</v>
      </c>
      <c r="G256" s="42">
        <v>1600</v>
      </c>
      <c r="H256" s="151">
        <f>G256*F256</f>
        <v>65600</v>
      </c>
      <c r="I256" s="151"/>
      <c r="J256" s="151"/>
      <c r="K256" s="21" t="s">
        <v>300</v>
      </c>
      <c r="L256" s="5"/>
      <c r="M256" s="5"/>
      <c r="N256" t="s">
        <v>30</v>
      </c>
    </row>
    <row r="257" spans="1:14" ht="18.75">
      <c r="A257" s="145"/>
      <c r="B257" s="131" t="s">
        <v>207</v>
      </c>
      <c r="C257" s="131"/>
      <c r="D257" s="150" t="s">
        <v>111</v>
      </c>
      <c r="E257" s="150"/>
      <c r="F257" s="41">
        <v>139</v>
      </c>
      <c r="G257" s="42">
        <v>2600</v>
      </c>
      <c r="H257" s="151">
        <f>G257*F257</f>
        <v>361400</v>
      </c>
      <c r="I257" s="151"/>
      <c r="J257" s="151"/>
      <c r="K257" s="21" t="s">
        <v>300</v>
      </c>
      <c r="L257" s="5"/>
      <c r="M257" s="5"/>
      <c r="N257" t="s">
        <v>30</v>
      </c>
    </row>
    <row r="258" spans="1:15" ht="18.75">
      <c r="A258" s="145"/>
      <c r="B258" s="131" t="s">
        <v>400</v>
      </c>
      <c r="C258" s="131"/>
      <c r="D258" s="150" t="s">
        <v>111</v>
      </c>
      <c r="E258" s="150"/>
      <c r="F258" s="41">
        <v>45</v>
      </c>
      <c r="G258" s="42">
        <v>600</v>
      </c>
      <c r="H258" s="151">
        <f>G258*F258</f>
        <v>27000</v>
      </c>
      <c r="I258" s="151"/>
      <c r="J258" s="151"/>
      <c r="K258" s="21" t="s">
        <v>300</v>
      </c>
      <c r="L258" s="5"/>
      <c r="M258" s="5"/>
      <c r="O258" t="s">
        <v>467</v>
      </c>
    </row>
    <row r="259" spans="1:14" ht="18.75">
      <c r="A259" s="145"/>
      <c r="B259" s="131" t="s">
        <v>84</v>
      </c>
      <c r="C259" s="131"/>
      <c r="D259" s="150" t="s">
        <v>111</v>
      </c>
      <c r="E259" s="150"/>
      <c r="F259" s="41">
        <v>230</v>
      </c>
      <c r="G259" s="42">
        <v>2500</v>
      </c>
      <c r="H259" s="151">
        <f>F259*G259</f>
        <v>575000</v>
      </c>
      <c r="I259" s="151"/>
      <c r="J259" s="151"/>
      <c r="K259" s="21" t="s">
        <v>300</v>
      </c>
      <c r="L259" s="5"/>
      <c r="M259" s="5"/>
      <c r="N259" t="s">
        <v>30</v>
      </c>
    </row>
    <row r="260" spans="1:14" ht="18.75">
      <c r="A260" s="145"/>
      <c r="B260" s="131" t="s">
        <v>399</v>
      </c>
      <c r="C260" s="131"/>
      <c r="D260" s="150" t="s">
        <v>111</v>
      </c>
      <c r="E260" s="150"/>
      <c r="F260" s="41">
        <v>410</v>
      </c>
      <c r="G260" s="42">
        <v>1700</v>
      </c>
      <c r="H260" s="151">
        <f>G260*F260</f>
        <v>697000</v>
      </c>
      <c r="I260" s="151"/>
      <c r="J260" s="151"/>
      <c r="K260" s="21" t="s">
        <v>300</v>
      </c>
      <c r="L260" s="5"/>
      <c r="M260" s="5"/>
      <c r="N260" t="s">
        <v>30</v>
      </c>
    </row>
    <row r="261" spans="1:14" ht="30.75" customHeight="1">
      <c r="A261" s="145"/>
      <c r="B261" s="131" t="s">
        <v>86</v>
      </c>
      <c r="C261" s="131"/>
      <c r="D261" s="150" t="s">
        <v>111</v>
      </c>
      <c r="E261" s="150"/>
      <c r="F261" s="41">
        <v>52</v>
      </c>
      <c r="G261" s="42">
        <v>2200</v>
      </c>
      <c r="H261" s="151">
        <f>F261*G261</f>
        <v>114400</v>
      </c>
      <c r="I261" s="151"/>
      <c r="J261" s="151"/>
      <c r="K261" s="21" t="s">
        <v>300</v>
      </c>
      <c r="L261" s="5"/>
      <c r="M261" s="5"/>
      <c r="N261" t="s">
        <v>30</v>
      </c>
    </row>
    <row r="262" spans="1:14" ht="19.5" customHeight="1">
      <c r="A262" s="145"/>
      <c r="B262" s="131" t="s">
        <v>85</v>
      </c>
      <c r="C262" s="131"/>
      <c r="D262" s="150" t="s">
        <v>111</v>
      </c>
      <c r="E262" s="150"/>
      <c r="F262" s="41">
        <v>5</v>
      </c>
      <c r="G262" s="42">
        <v>5000</v>
      </c>
      <c r="H262" s="151">
        <f>F262*G262</f>
        <v>25000</v>
      </c>
      <c r="I262" s="151"/>
      <c r="J262" s="151"/>
      <c r="K262" s="21" t="s">
        <v>300</v>
      </c>
      <c r="L262" s="5"/>
      <c r="M262" s="5"/>
      <c r="N262" t="s">
        <v>30</v>
      </c>
    </row>
    <row r="263" spans="1:14" s="66" customFormat="1" ht="18.75">
      <c r="A263" s="145"/>
      <c r="B263" s="131" t="s">
        <v>494</v>
      </c>
      <c r="C263" s="131"/>
      <c r="D263" s="150" t="s">
        <v>111</v>
      </c>
      <c r="E263" s="150"/>
      <c r="F263" s="41">
        <v>6</v>
      </c>
      <c r="G263" s="42">
        <v>2500</v>
      </c>
      <c r="H263" s="151">
        <f>G263*F263</f>
        <v>15000</v>
      </c>
      <c r="I263" s="151"/>
      <c r="J263" s="151"/>
      <c r="K263" s="16" t="s">
        <v>300</v>
      </c>
      <c r="L263" s="13"/>
      <c r="M263" s="13"/>
      <c r="N263" t="s">
        <v>30</v>
      </c>
    </row>
    <row r="264" spans="1:14" ht="18.75" customHeight="1">
      <c r="A264" s="145"/>
      <c r="B264" s="131" t="s">
        <v>401</v>
      </c>
      <c r="C264" s="131"/>
      <c r="D264" s="150" t="s">
        <v>111</v>
      </c>
      <c r="E264" s="150"/>
      <c r="F264" s="41">
        <v>37</v>
      </c>
      <c r="G264" s="42">
        <v>4500</v>
      </c>
      <c r="H264" s="151">
        <f aca="true" t="shared" si="8" ref="H264:H269">F264*G264</f>
        <v>166500</v>
      </c>
      <c r="I264" s="151"/>
      <c r="J264" s="151"/>
      <c r="K264" s="21" t="s">
        <v>300</v>
      </c>
      <c r="L264" s="5"/>
      <c r="M264" s="5"/>
      <c r="N264" t="s">
        <v>30</v>
      </c>
    </row>
    <row r="265" spans="1:14" ht="18.75">
      <c r="A265" s="145"/>
      <c r="B265" s="131" t="s">
        <v>90</v>
      </c>
      <c r="C265" s="131"/>
      <c r="D265" s="150" t="s">
        <v>111</v>
      </c>
      <c r="E265" s="150"/>
      <c r="F265" s="41">
        <v>31</v>
      </c>
      <c r="G265" s="42">
        <v>700</v>
      </c>
      <c r="H265" s="151">
        <f t="shared" si="8"/>
        <v>21700</v>
      </c>
      <c r="I265" s="151"/>
      <c r="J265" s="151"/>
      <c r="K265" s="21" t="s">
        <v>300</v>
      </c>
      <c r="L265" s="5"/>
      <c r="M265" s="5"/>
      <c r="N265" t="s">
        <v>30</v>
      </c>
    </row>
    <row r="266" spans="1:15" ht="18.75">
      <c r="A266" s="145"/>
      <c r="B266" s="131" t="s">
        <v>330</v>
      </c>
      <c r="C266" s="131"/>
      <c r="D266" s="150" t="s">
        <v>111</v>
      </c>
      <c r="E266" s="150"/>
      <c r="F266" s="41">
        <v>3</v>
      </c>
      <c r="G266" s="42">
        <v>1600</v>
      </c>
      <c r="H266" s="151">
        <f t="shared" si="8"/>
        <v>4800</v>
      </c>
      <c r="I266" s="151"/>
      <c r="J266" s="151"/>
      <c r="K266" s="21" t="s">
        <v>300</v>
      </c>
      <c r="L266" s="5"/>
      <c r="M266" s="5"/>
      <c r="O266" t="s">
        <v>467</v>
      </c>
    </row>
    <row r="267" spans="1:14" ht="18.75">
      <c r="A267" s="145"/>
      <c r="B267" s="131" t="s">
        <v>495</v>
      </c>
      <c r="C267" s="131"/>
      <c r="D267" s="150" t="s">
        <v>111</v>
      </c>
      <c r="E267" s="150"/>
      <c r="F267" s="41">
        <v>9</v>
      </c>
      <c r="G267" s="42">
        <v>3800</v>
      </c>
      <c r="H267" s="151">
        <f t="shared" si="8"/>
        <v>34200</v>
      </c>
      <c r="I267" s="151"/>
      <c r="J267" s="151"/>
      <c r="K267" s="21" t="s">
        <v>300</v>
      </c>
      <c r="L267" s="5"/>
      <c r="M267" s="5"/>
      <c r="N267" t="s">
        <v>30</v>
      </c>
    </row>
    <row r="268" spans="1:14" ht="30.75" customHeight="1">
      <c r="A268" s="145"/>
      <c r="B268" s="131" t="s">
        <v>87</v>
      </c>
      <c r="C268" s="131"/>
      <c r="D268" s="150" t="s">
        <v>111</v>
      </c>
      <c r="E268" s="150"/>
      <c r="F268" s="41">
        <v>88</v>
      </c>
      <c r="G268" s="42">
        <v>1500</v>
      </c>
      <c r="H268" s="151">
        <f t="shared" si="8"/>
        <v>132000</v>
      </c>
      <c r="I268" s="151"/>
      <c r="J268" s="151"/>
      <c r="K268" s="21" t="s">
        <v>300</v>
      </c>
      <c r="L268" s="5"/>
      <c r="M268" s="5"/>
      <c r="N268" t="s">
        <v>30</v>
      </c>
    </row>
    <row r="269" spans="1:14" ht="18.75">
      <c r="A269" s="145"/>
      <c r="B269" s="131" t="s">
        <v>208</v>
      </c>
      <c r="C269" s="131"/>
      <c r="D269" s="150" t="s">
        <v>111</v>
      </c>
      <c r="E269" s="150"/>
      <c r="F269" s="41">
        <v>3</v>
      </c>
      <c r="G269" s="42">
        <v>2700</v>
      </c>
      <c r="H269" s="151">
        <f t="shared" si="8"/>
        <v>8100</v>
      </c>
      <c r="I269" s="151"/>
      <c r="J269" s="151"/>
      <c r="K269" s="21" t="s">
        <v>300</v>
      </c>
      <c r="L269" s="5"/>
      <c r="M269" s="5"/>
      <c r="N269" t="s">
        <v>30</v>
      </c>
    </row>
    <row r="270" spans="1:13" ht="0.75" customHeight="1">
      <c r="A270" s="145"/>
      <c r="B270" s="131"/>
      <c r="C270" s="131"/>
      <c r="D270" s="150"/>
      <c r="E270" s="150"/>
      <c r="F270" s="41"/>
      <c r="G270" s="42"/>
      <c r="H270" s="151">
        <v>0</v>
      </c>
      <c r="I270" s="151"/>
      <c r="J270" s="151"/>
      <c r="K270" s="21" t="s">
        <v>300</v>
      </c>
      <c r="L270" s="5"/>
      <c r="M270" s="5"/>
    </row>
    <row r="271" spans="1:13" ht="0.75" customHeight="1" hidden="1">
      <c r="A271" s="145"/>
      <c r="B271" s="131"/>
      <c r="C271" s="131"/>
      <c r="D271" s="150"/>
      <c r="E271" s="150"/>
      <c r="F271" s="41">
        <v>0</v>
      </c>
      <c r="G271" s="42"/>
      <c r="H271" s="151"/>
      <c r="I271" s="151"/>
      <c r="J271" s="151"/>
      <c r="K271" s="21" t="s">
        <v>300</v>
      </c>
      <c r="L271" s="5"/>
      <c r="M271" s="5"/>
    </row>
    <row r="272" spans="1:13" ht="16.5" customHeight="1">
      <c r="A272" s="145"/>
      <c r="B272" s="162" t="s">
        <v>238</v>
      </c>
      <c r="C272" s="162"/>
      <c r="D272" s="162"/>
      <c r="E272" s="162"/>
      <c r="F272" s="50"/>
      <c r="G272" s="50"/>
      <c r="H272" s="163">
        <f>SUM(H247:J271)</f>
        <v>6452600</v>
      </c>
      <c r="I272" s="163"/>
      <c r="J272" s="163"/>
      <c r="K272" s="15">
        <f>H272</f>
        <v>6452600</v>
      </c>
      <c r="L272" s="5"/>
      <c r="M272" s="5"/>
    </row>
    <row r="273" spans="1:13" ht="16.5" customHeight="1">
      <c r="A273" s="145"/>
      <c r="B273" s="171" t="s">
        <v>272</v>
      </c>
      <c r="C273" s="171"/>
      <c r="D273" s="171"/>
      <c r="E273" s="171"/>
      <c r="F273" s="171"/>
      <c r="G273" s="171"/>
      <c r="H273" s="171"/>
      <c r="I273" s="171"/>
      <c r="J273" s="171"/>
      <c r="K273" s="21"/>
      <c r="L273" s="5"/>
      <c r="M273" s="5"/>
    </row>
    <row r="274" spans="1:13" ht="16.5" customHeight="1">
      <c r="A274" s="145"/>
      <c r="B274" s="164" t="s">
        <v>258</v>
      </c>
      <c r="C274" s="164"/>
      <c r="D274" s="164" t="s">
        <v>259</v>
      </c>
      <c r="E274" s="164"/>
      <c r="F274" s="51" t="s">
        <v>260</v>
      </c>
      <c r="G274" s="36" t="s">
        <v>261</v>
      </c>
      <c r="H274" s="164" t="s">
        <v>257</v>
      </c>
      <c r="I274" s="164"/>
      <c r="J274" s="164"/>
      <c r="K274" s="21"/>
      <c r="L274" s="5"/>
      <c r="M274" s="5"/>
    </row>
    <row r="275" spans="1:14" ht="18.75">
      <c r="A275" s="145"/>
      <c r="B275" s="131" t="s">
        <v>35</v>
      </c>
      <c r="C275" s="131"/>
      <c r="D275" s="150" t="s">
        <v>209</v>
      </c>
      <c r="E275" s="150"/>
      <c r="F275" s="41">
        <v>451</v>
      </c>
      <c r="G275" s="42">
        <v>30</v>
      </c>
      <c r="H275" s="151">
        <f aca="true" t="shared" si="9" ref="H275:H281">F275*G275</f>
        <v>13530</v>
      </c>
      <c r="I275" s="151"/>
      <c r="J275" s="151"/>
      <c r="K275" s="21" t="s">
        <v>300</v>
      </c>
      <c r="L275" s="5"/>
      <c r="M275" s="5"/>
      <c r="N275" t="s">
        <v>30</v>
      </c>
    </row>
    <row r="276" spans="1:14" ht="18.75">
      <c r="A276" s="145"/>
      <c r="B276" s="131" t="s">
        <v>34</v>
      </c>
      <c r="C276" s="131"/>
      <c r="D276" s="150" t="s">
        <v>209</v>
      </c>
      <c r="E276" s="150"/>
      <c r="F276" s="41">
        <v>390</v>
      </c>
      <c r="G276" s="42">
        <v>25</v>
      </c>
      <c r="H276" s="151">
        <f t="shared" si="9"/>
        <v>9750</v>
      </c>
      <c r="I276" s="151"/>
      <c r="J276" s="151"/>
      <c r="K276" s="21" t="s">
        <v>300</v>
      </c>
      <c r="L276" s="5"/>
      <c r="M276" s="5"/>
      <c r="N276" t="s">
        <v>30</v>
      </c>
    </row>
    <row r="277" spans="1:14" ht="18.75">
      <c r="A277" s="145"/>
      <c r="B277" s="131" t="s">
        <v>210</v>
      </c>
      <c r="C277" s="131"/>
      <c r="D277" s="150" t="s">
        <v>111</v>
      </c>
      <c r="E277" s="150"/>
      <c r="F277" s="41">
        <v>18</v>
      </c>
      <c r="G277" s="42">
        <v>190</v>
      </c>
      <c r="H277" s="151">
        <f t="shared" si="9"/>
        <v>3420</v>
      </c>
      <c r="I277" s="151"/>
      <c r="J277" s="151"/>
      <c r="K277" s="21" t="s">
        <v>300</v>
      </c>
      <c r="L277" s="5"/>
      <c r="M277" s="5"/>
      <c r="N277" t="s">
        <v>30</v>
      </c>
    </row>
    <row r="278" spans="1:14" ht="18.75">
      <c r="A278" s="145"/>
      <c r="B278" s="125" t="s">
        <v>36</v>
      </c>
      <c r="C278" s="127"/>
      <c r="D278" s="155" t="s">
        <v>111</v>
      </c>
      <c r="E278" s="156"/>
      <c r="F278" s="41">
        <v>63</v>
      </c>
      <c r="G278" s="42">
        <v>200</v>
      </c>
      <c r="H278" s="157">
        <f t="shared" si="9"/>
        <v>12600</v>
      </c>
      <c r="I278" s="158"/>
      <c r="J278" s="43"/>
      <c r="K278" s="21" t="s">
        <v>300</v>
      </c>
      <c r="L278" s="5"/>
      <c r="M278" s="5"/>
      <c r="N278" t="s">
        <v>30</v>
      </c>
    </row>
    <row r="279" spans="1:14" ht="18.75">
      <c r="A279" s="145"/>
      <c r="B279" s="131" t="s">
        <v>211</v>
      </c>
      <c r="C279" s="131"/>
      <c r="D279" s="150" t="s">
        <v>111</v>
      </c>
      <c r="E279" s="150"/>
      <c r="F279" s="41">
        <v>182</v>
      </c>
      <c r="G279" s="42">
        <v>190</v>
      </c>
      <c r="H279" s="151">
        <f t="shared" si="9"/>
        <v>34580</v>
      </c>
      <c r="I279" s="151"/>
      <c r="J279" s="151"/>
      <c r="K279" s="21" t="s">
        <v>300</v>
      </c>
      <c r="L279" s="5"/>
      <c r="M279" s="5"/>
      <c r="N279" t="s">
        <v>30</v>
      </c>
    </row>
    <row r="280" spans="1:13" ht="19.5" customHeight="1" hidden="1">
      <c r="A280" s="145"/>
      <c r="B280" s="131" t="s">
        <v>212</v>
      </c>
      <c r="C280" s="131"/>
      <c r="D280" s="150" t="s">
        <v>111</v>
      </c>
      <c r="E280" s="150"/>
      <c r="F280" s="41"/>
      <c r="G280" s="42"/>
      <c r="H280" s="151">
        <f t="shared" si="9"/>
        <v>0</v>
      </c>
      <c r="I280" s="151"/>
      <c r="J280" s="151"/>
      <c r="K280" s="21"/>
      <c r="L280" s="5"/>
      <c r="M280" s="5"/>
    </row>
    <row r="281" spans="1:14" ht="18.75">
      <c r="A281" s="145"/>
      <c r="B281" s="131" t="s">
        <v>402</v>
      </c>
      <c r="C281" s="131"/>
      <c r="D281" s="150" t="s">
        <v>111</v>
      </c>
      <c r="E281" s="150"/>
      <c r="F281" s="41">
        <v>10</v>
      </c>
      <c r="G281" s="42">
        <v>250</v>
      </c>
      <c r="H281" s="151">
        <f t="shared" si="9"/>
        <v>2500</v>
      </c>
      <c r="I281" s="151"/>
      <c r="J281" s="151"/>
      <c r="K281" s="21" t="s">
        <v>300</v>
      </c>
      <c r="L281" s="5"/>
      <c r="M281" s="5"/>
      <c r="N281" t="s">
        <v>30</v>
      </c>
    </row>
    <row r="282" spans="1:14" ht="18.75">
      <c r="A282" s="145"/>
      <c r="B282" s="131" t="s">
        <v>403</v>
      </c>
      <c r="C282" s="131"/>
      <c r="D282" s="150" t="s">
        <v>112</v>
      </c>
      <c r="E282" s="150"/>
      <c r="F282" s="41">
        <v>945</v>
      </c>
      <c r="G282" s="42">
        <v>15</v>
      </c>
      <c r="H282" s="151">
        <f aca="true" t="shared" si="10" ref="H282:H289">F282*G282</f>
        <v>14175</v>
      </c>
      <c r="I282" s="151"/>
      <c r="J282" s="151"/>
      <c r="K282" s="21" t="s">
        <v>300</v>
      </c>
      <c r="L282" s="5"/>
      <c r="M282" s="5"/>
      <c r="N282" t="s">
        <v>30</v>
      </c>
    </row>
    <row r="283" spans="1:14" ht="18.75">
      <c r="A283" s="145"/>
      <c r="B283" s="131" t="s">
        <v>404</v>
      </c>
      <c r="C283" s="131"/>
      <c r="D283" s="150" t="s">
        <v>111</v>
      </c>
      <c r="E283" s="150"/>
      <c r="F283" s="41">
        <v>5</v>
      </c>
      <c r="G283" s="42">
        <v>350</v>
      </c>
      <c r="H283" s="151">
        <f>G283*F283</f>
        <v>1750</v>
      </c>
      <c r="I283" s="151"/>
      <c r="J283" s="151"/>
      <c r="K283" s="21" t="s">
        <v>300</v>
      </c>
      <c r="L283" s="5"/>
      <c r="M283" s="5"/>
      <c r="N283" t="s">
        <v>30</v>
      </c>
    </row>
    <row r="284" spans="1:14" ht="18.75">
      <c r="A284" s="145"/>
      <c r="B284" s="179" t="s">
        <v>491</v>
      </c>
      <c r="C284" s="180"/>
      <c r="D284" s="155" t="s">
        <v>193</v>
      </c>
      <c r="E284" s="156"/>
      <c r="F284" s="41">
        <v>45</v>
      </c>
      <c r="G284" s="42">
        <v>350</v>
      </c>
      <c r="H284" s="157">
        <f>F284*G284</f>
        <v>15750</v>
      </c>
      <c r="I284" s="158"/>
      <c r="J284" s="43"/>
      <c r="K284" s="21" t="s">
        <v>300</v>
      </c>
      <c r="L284" s="5"/>
      <c r="M284" s="5"/>
      <c r="N284" t="s">
        <v>30</v>
      </c>
    </row>
    <row r="285" spans="1:14" ht="18.75">
      <c r="A285" s="145"/>
      <c r="B285" s="179" t="s">
        <v>492</v>
      </c>
      <c r="C285" s="180"/>
      <c r="D285" s="155" t="s">
        <v>111</v>
      </c>
      <c r="E285" s="156"/>
      <c r="F285" s="41">
        <v>307</v>
      </c>
      <c r="G285" s="42">
        <v>100</v>
      </c>
      <c r="H285" s="157">
        <f>F285*G285</f>
        <v>30700</v>
      </c>
      <c r="I285" s="158"/>
      <c r="J285" s="43"/>
      <c r="K285" s="21" t="s">
        <v>300</v>
      </c>
      <c r="L285" s="5"/>
      <c r="M285" s="5"/>
      <c r="N285" t="s">
        <v>30</v>
      </c>
    </row>
    <row r="286" spans="1:14" ht="18.75">
      <c r="A286" s="145"/>
      <c r="B286" s="131" t="s">
        <v>405</v>
      </c>
      <c r="C286" s="131"/>
      <c r="D286" s="150" t="s">
        <v>111</v>
      </c>
      <c r="E286" s="150"/>
      <c r="F286" s="41">
        <v>164</v>
      </c>
      <c r="G286" s="42">
        <v>90</v>
      </c>
      <c r="H286" s="151">
        <f t="shared" si="10"/>
        <v>14760</v>
      </c>
      <c r="I286" s="151"/>
      <c r="J286" s="151"/>
      <c r="K286" s="21" t="s">
        <v>300</v>
      </c>
      <c r="L286" s="5"/>
      <c r="M286" s="5"/>
      <c r="N286" t="s">
        <v>30</v>
      </c>
    </row>
    <row r="287" spans="1:14" ht="18.75">
      <c r="A287" s="145"/>
      <c r="B287" s="131" t="s">
        <v>406</v>
      </c>
      <c r="C287" s="131"/>
      <c r="D287" s="150" t="s">
        <v>111</v>
      </c>
      <c r="E287" s="150"/>
      <c r="F287" s="41">
        <v>16</v>
      </c>
      <c r="G287" s="42">
        <v>250</v>
      </c>
      <c r="H287" s="151">
        <f t="shared" si="10"/>
        <v>4000</v>
      </c>
      <c r="I287" s="151"/>
      <c r="J287" s="151"/>
      <c r="K287" s="21" t="s">
        <v>300</v>
      </c>
      <c r="L287" s="5"/>
      <c r="M287" s="5"/>
      <c r="N287" t="s">
        <v>30</v>
      </c>
    </row>
    <row r="288" spans="1:14" ht="18.75">
      <c r="A288" s="145"/>
      <c r="B288" s="131" t="s">
        <v>407</v>
      </c>
      <c r="C288" s="131"/>
      <c r="D288" s="150" t="s">
        <v>111</v>
      </c>
      <c r="E288" s="150"/>
      <c r="F288" s="41">
        <v>60</v>
      </c>
      <c r="G288" s="42">
        <v>500</v>
      </c>
      <c r="H288" s="151">
        <f t="shared" si="10"/>
        <v>30000</v>
      </c>
      <c r="I288" s="151"/>
      <c r="J288" s="151"/>
      <c r="K288" s="21" t="s">
        <v>300</v>
      </c>
      <c r="L288" s="5"/>
      <c r="M288" s="5"/>
      <c r="N288" t="s">
        <v>30</v>
      </c>
    </row>
    <row r="289" spans="1:14" ht="18.75">
      <c r="A289" s="145"/>
      <c r="B289" s="131" t="s">
        <v>408</v>
      </c>
      <c r="C289" s="131"/>
      <c r="D289" s="150" t="s">
        <v>111</v>
      </c>
      <c r="E289" s="150"/>
      <c r="F289" s="41">
        <v>4</v>
      </c>
      <c r="G289" s="42">
        <v>300</v>
      </c>
      <c r="H289" s="151">
        <f t="shared" si="10"/>
        <v>1200</v>
      </c>
      <c r="I289" s="151"/>
      <c r="J289" s="151"/>
      <c r="K289" s="21" t="s">
        <v>300</v>
      </c>
      <c r="L289" s="5"/>
      <c r="M289" s="5"/>
      <c r="N289" t="s">
        <v>30</v>
      </c>
    </row>
    <row r="290" spans="1:14" ht="17.25" customHeight="1">
      <c r="A290" s="145"/>
      <c r="B290" s="131" t="s">
        <v>304</v>
      </c>
      <c r="C290" s="131"/>
      <c r="D290" s="150" t="s">
        <v>111</v>
      </c>
      <c r="E290" s="150"/>
      <c r="F290" s="41">
        <v>65</v>
      </c>
      <c r="G290" s="42">
        <v>190</v>
      </c>
      <c r="H290" s="151">
        <f>G290*F290</f>
        <v>12350</v>
      </c>
      <c r="I290" s="151"/>
      <c r="J290" s="151"/>
      <c r="K290" s="21" t="s">
        <v>300</v>
      </c>
      <c r="L290" s="5"/>
      <c r="M290" s="5"/>
      <c r="N290" t="s">
        <v>30</v>
      </c>
    </row>
    <row r="291" spans="1:13" ht="21" customHeight="1">
      <c r="A291" s="145"/>
      <c r="B291" s="162" t="s">
        <v>239</v>
      </c>
      <c r="C291" s="162"/>
      <c r="D291" s="162"/>
      <c r="E291" s="162"/>
      <c r="F291" s="50"/>
      <c r="G291" s="52"/>
      <c r="H291" s="163">
        <f>SUM(H275:J290)</f>
        <v>201065</v>
      </c>
      <c r="I291" s="163"/>
      <c r="J291" s="163"/>
      <c r="K291" s="15">
        <f>H291</f>
        <v>201065</v>
      </c>
      <c r="L291" s="5"/>
      <c r="M291" s="5"/>
    </row>
    <row r="292" spans="1:13" ht="21.75" customHeight="1">
      <c r="A292" s="145"/>
      <c r="B292" s="171" t="s">
        <v>273</v>
      </c>
      <c r="C292" s="171"/>
      <c r="D292" s="171"/>
      <c r="E292" s="171"/>
      <c r="F292" s="171"/>
      <c r="G292" s="171"/>
      <c r="H292" s="171"/>
      <c r="I292" s="171"/>
      <c r="J292" s="171"/>
      <c r="K292" s="21"/>
      <c r="L292" s="5"/>
      <c r="M292" s="5"/>
    </row>
    <row r="293" spans="1:13" ht="34.5" customHeight="1">
      <c r="A293" s="145"/>
      <c r="B293" s="164" t="s">
        <v>258</v>
      </c>
      <c r="C293" s="164"/>
      <c r="D293" s="164" t="s">
        <v>259</v>
      </c>
      <c r="E293" s="164"/>
      <c r="F293" s="51" t="s">
        <v>260</v>
      </c>
      <c r="G293" s="36" t="s">
        <v>261</v>
      </c>
      <c r="H293" s="164" t="s">
        <v>257</v>
      </c>
      <c r="I293" s="164"/>
      <c r="J293" s="164"/>
      <c r="K293" s="21"/>
      <c r="L293" s="5"/>
      <c r="M293" s="5"/>
    </row>
    <row r="294" spans="1:14" ht="18.75">
      <c r="A294" s="145"/>
      <c r="B294" s="125" t="s">
        <v>378</v>
      </c>
      <c r="C294" s="181"/>
      <c r="D294" s="150" t="s">
        <v>111</v>
      </c>
      <c r="E294" s="150"/>
      <c r="F294" s="41">
        <v>5</v>
      </c>
      <c r="G294" s="42">
        <v>2400</v>
      </c>
      <c r="H294" s="151">
        <f aca="true" t="shared" si="11" ref="H294:H320">F294*G294</f>
        <v>12000</v>
      </c>
      <c r="I294" s="151"/>
      <c r="J294" s="151"/>
      <c r="K294" s="21" t="s">
        <v>300</v>
      </c>
      <c r="L294" s="5"/>
      <c r="M294" s="5"/>
      <c r="N294" t="s">
        <v>30</v>
      </c>
    </row>
    <row r="295" spans="1:14" ht="18.75">
      <c r="A295" s="145"/>
      <c r="B295" s="131" t="s">
        <v>213</v>
      </c>
      <c r="C295" s="131"/>
      <c r="D295" s="150" t="s">
        <v>111</v>
      </c>
      <c r="E295" s="150"/>
      <c r="F295" s="41">
        <v>271</v>
      </c>
      <c r="G295" s="42">
        <v>400</v>
      </c>
      <c r="H295" s="151">
        <f t="shared" si="11"/>
        <v>108400</v>
      </c>
      <c r="I295" s="151"/>
      <c r="J295" s="151"/>
      <c r="K295" s="21" t="s">
        <v>300</v>
      </c>
      <c r="L295" s="5"/>
      <c r="M295" s="5"/>
      <c r="N295" t="s">
        <v>30</v>
      </c>
    </row>
    <row r="296" spans="1:14" ht="18.75">
      <c r="A296" s="145"/>
      <c r="B296" s="131" t="s">
        <v>214</v>
      </c>
      <c r="C296" s="131"/>
      <c r="D296" s="150" t="s">
        <v>111</v>
      </c>
      <c r="E296" s="150"/>
      <c r="F296" s="41">
        <v>258</v>
      </c>
      <c r="G296" s="42">
        <v>570</v>
      </c>
      <c r="H296" s="151">
        <f t="shared" si="11"/>
        <v>147060</v>
      </c>
      <c r="I296" s="151"/>
      <c r="J296" s="151"/>
      <c r="K296" s="21" t="s">
        <v>300</v>
      </c>
      <c r="L296" s="5"/>
      <c r="M296" s="5"/>
      <c r="N296" t="s">
        <v>30</v>
      </c>
    </row>
    <row r="297" spans="1:14" ht="18.75">
      <c r="A297" s="145"/>
      <c r="B297" s="131" t="s">
        <v>215</v>
      </c>
      <c r="C297" s="131"/>
      <c r="D297" s="150" t="s">
        <v>111</v>
      </c>
      <c r="E297" s="150"/>
      <c r="F297" s="41">
        <v>145</v>
      </c>
      <c r="G297" s="42">
        <v>300</v>
      </c>
      <c r="H297" s="151">
        <f t="shared" si="11"/>
        <v>43500</v>
      </c>
      <c r="I297" s="151"/>
      <c r="J297" s="151"/>
      <c r="K297" s="21" t="s">
        <v>300</v>
      </c>
      <c r="L297" s="5"/>
      <c r="M297" s="5"/>
      <c r="N297" t="s">
        <v>30</v>
      </c>
    </row>
    <row r="298" spans="1:14" ht="18.75">
      <c r="A298" s="145"/>
      <c r="B298" s="131" t="s">
        <v>501</v>
      </c>
      <c r="C298" s="131"/>
      <c r="D298" s="150" t="s">
        <v>111</v>
      </c>
      <c r="E298" s="150"/>
      <c r="F298" s="41">
        <v>60</v>
      </c>
      <c r="G298" s="42">
        <v>260</v>
      </c>
      <c r="H298" s="157">
        <f>G298*F298</f>
        <v>15600</v>
      </c>
      <c r="I298" s="158"/>
      <c r="J298" s="43"/>
      <c r="K298" s="21"/>
      <c r="L298" s="5"/>
      <c r="M298" s="5"/>
      <c r="N298" t="s">
        <v>30</v>
      </c>
    </row>
    <row r="299" spans="1:14" ht="18.75">
      <c r="A299" s="145"/>
      <c r="B299" s="131" t="s">
        <v>498</v>
      </c>
      <c r="C299" s="131"/>
      <c r="D299" s="150" t="s">
        <v>111</v>
      </c>
      <c r="E299" s="150"/>
      <c r="F299" s="41">
        <v>46</v>
      </c>
      <c r="G299" s="42">
        <v>100</v>
      </c>
      <c r="H299" s="151">
        <f t="shared" si="11"/>
        <v>4600</v>
      </c>
      <c r="I299" s="151"/>
      <c r="J299" s="151"/>
      <c r="K299" s="21" t="s">
        <v>300</v>
      </c>
      <c r="L299" s="5"/>
      <c r="M299" s="5"/>
      <c r="N299" t="s">
        <v>30</v>
      </c>
    </row>
    <row r="300" spans="1:14" ht="18.75">
      <c r="A300" s="145"/>
      <c r="B300" s="131" t="s">
        <v>379</v>
      </c>
      <c r="C300" s="131"/>
      <c r="D300" s="150" t="s">
        <v>111</v>
      </c>
      <c r="E300" s="150"/>
      <c r="F300" s="41">
        <v>14</v>
      </c>
      <c r="G300" s="42">
        <v>4900</v>
      </c>
      <c r="H300" s="151">
        <f t="shared" si="11"/>
        <v>68600</v>
      </c>
      <c r="I300" s="151"/>
      <c r="J300" s="151"/>
      <c r="K300" s="21" t="s">
        <v>300</v>
      </c>
      <c r="L300" s="5"/>
      <c r="M300" s="5"/>
      <c r="N300" t="s">
        <v>30</v>
      </c>
    </row>
    <row r="301" spans="1:14" ht="18.75">
      <c r="A301" s="145"/>
      <c r="B301" s="131" t="s">
        <v>500</v>
      </c>
      <c r="C301" s="131"/>
      <c r="D301" s="150" t="s">
        <v>111</v>
      </c>
      <c r="E301" s="150"/>
      <c r="F301" s="41">
        <v>100</v>
      </c>
      <c r="G301" s="42">
        <v>300</v>
      </c>
      <c r="H301" s="151">
        <f t="shared" si="11"/>
        <v>30000</v>
      </c>
      <c r="I301" s="151"/>
      <c r="J301" s="151"/>
      <c r="K301" s="21" t="s">
        <v>300</v>
      </c>
      <c r="L301" s="5"/>
      <c r="M301" s="5"/>
      <c r="N301" t="s">
        <v>30</v>
      </c>
    </row>
    <row r="302" spans="1:14" ht="18.75">
      <c r="A302" s="145"/>
      <c r="B302" s="125" t="s">
        <v>380</v>
      </c>
      <c r="C302" s="127"/>
      <c r="D302" s="150" t="s">
        <v>111</v>
      </c>
      <c r="E302" s="150"/>
      <c r="F302" s="41">
        <v>11</v>
      </c>
      <c r="G302" s="42">
        <v>800</v>
      </c>
      <c r="H302" s="151">
        <f t="shared" si="11"/>
        <v>8800</v>
      </c>
      <c r="I302" s="151"/>
      <c r="J302" s="151"/>
      <c r="K302" s="21" t="s">
        <v>298</v>
      </c>
      <c r="L302" s="5"/>
      <c r="M302" s="5"/>
      <c r="N302" t="s">
        <v>30</v>
      </c>
    </row>
    <row r="303" spans="1:14" ht="18.75">
      <c r="A303" s="145"/>
      <c r="B303" s="131" t="s">
        <v>216</v>
      </c>
      <c r="C303" s="131"/>
      <c r="D303" s="150" t="s">
        <v>111</v>
      </c>
      <c r="E303" s="150"/>
      <c r="F303" s="41">
        <v>43</v>
      </c>
      <c r="G303" s="42">
        <v>1950</v>
      </c>
      <c r="H303" s="151">
        <f t="shared" si="11"/>
        <v>83850</v>
      </c>
      <c r="I303" s="151"/>
      <c r="J303" s="151"/>
      <c r="K303" s="21" t="s">
        <v>300</v>
      </c>
      <c r="L303" s="5"/>
      <c r="M303" s="5"/>
      <c r="N303" t="s">
        <v>30</v>
      </c>
    </row>
    <row r="304" spans="1:14" ht="18.75">
      <c r="A304" s="145"/>
      <c r="B304" s="131" t="s">
        <v>499</v>
      </c>
      <c r="C304" s="131"/>
      <c r="D304" s="150" t="s">
        <v>111</v>
      </c>
      <c r="E304" s="150"/>
      <c r="F304" s="41">
        <v>11</v>
      </c>
      <c r="G304" s="42">
        <v>4000</v>
      </c>
      <c r="H304" s="151">
        <f t="shared" si="11"/>
        <v>44000</v>
      </c>
      <c r="I304" s="151"/>
      <c r="J304" s="151"/>
      <c r="K304" s="21" t="s">
        <v>300</v>
      </c>
      <c r="L304" s="5"/>
      <c r="M304" s="5"/>
      <c r="N304" t="s">
        <v>30</v>
      </c>
    </row>
    <row r="305" spans="1:14" ht="18.75">
      <c r="A305" s="145"/>
      <c r="B305" s="131" t="s">
        <v>217</v>
      </c>
      <c r="C305" s="131"/>
      <c r="D305" s="150" t="s">
        <v>111</v>
      </c>
      <c r="E305" s="150"/>
      <c r="F305" s="41">
        <v>280</v>
      </c>
      <c r="G305" s="42">
        <v>55</v>
      </c>
      <c r="H305" s="151">
        <f t="shared" si="11"/>
        <v>15400</v>
      </c>
      <c r="I305" s="151"/>
      <c r="J305" s="151"/>
      <c r="K305" s="21" t="s">
        <v>300</v>
      </c>
      <c r="L305" s="5"/>
      <c r="M305" s="5"/>
      <c r="N305" t="s">
        <v>30</v>
      </c>
    </row>
    <row r="306" spans="1:14" ht="18.75">
      <c r="A306" s="145"/>
      <c r="B306" s="131" t="s">
        <v>218</v>
      </c>
      <c r="C306" s="131"/>
      <c r="D306" s="150" t="s">
        <v>111</v>
      </c>
      <c r="E306" s="150"/>
      <c r="F306" s="41">
        <v>240</v>
      </c>
      <c r="G306" s="42">
        <v>100</v>
      </c>
      <c r="H306" s="151">
        <f t="shared" si="11"/>
        <v>24000</v>
      </c>
      <c r="I306" s="151"/>
      <c r="J306" s="151"/>
      <c r="K306" s="21" t="s">
        <v>300</v>
      </c>
      <c r="L306" s="5"/>
      <c r="M306" s="5"/>
      <c r="N306" t="s">
        <v>30</v>
      </c>
    </row>
    <row r="307" spans="1:14" ht="18.75">
      <c r="A307" s="145"/>
      <c r="B307" s="131" t="s">
        <v>502</v>
      </c>
      <c r="C307" s="131"/>
      <c r="D307" s="150" t="s">
        <v>111</v>
      </c>
      <c r="E307" s="150"/>
      <c r="F307" s="41">
        <v>12</v>
      </c>
      <c r="G307" s="42">
        <v>710</v>
      </c>
      <c r="H307" s="151">
        <f t="shared" si="11"/>
        <v>8520</v>
      </c>
      <c r="I307" s="151"/>
      <c r="J307" s="151"/>
      <c r="K307" s="21" t="s">
        <v>300</v>
      </c>
      <c r="L307" s="5"/>
      <c r="M307" s="5"/>
      <c r="N307" t="s">
        <v>30</v>
      </c>
    </row>
    <row r="308" spans="1:13" ht="18.75" hidden="1">
      <c r="A308" s="145"/>
      <c r="B308" s="131"/>
      <c r="C308" s="131"/>
      <c r="D308" s="155"/>
      <c r="E308" s="156"/>
      <c r="F308" s="41"/>
      <c r="G308" s="42"/>
      <c r="H308" s="157"/>
      <c r="I308" s="158"/>
      <c r="J308" s="43"/>
      <c r="K308" s="21"/>
      <c r="L308" s="5"/>
      <c r="M308" s="5"/>
    </row>
    <row r="309" spans="1:13" ht="18.75" hidden="1">
      <c r="A309" s="145"/>
      <c r="B309" s="131"/>
      <c r="C309" s="131"/>
      <c r="D309" s="155"/>
      <c r="E309" s="156"/>
      <c r="F309" s="41"/>
      <c r="G309" s="42"/>
      <c r="H309" s="157"/>
      <c r="I309" s="158"/>
      <c r="J309" s="43"/>
      <c r="K309" s="21"/>
      <c r="L309" s="5"/>
      <c r="M309" s="5"/>
    </row>
    <row r="310" spans="1:14" ht="19.5" customHeight="1">
      <c r="A310" s="145"/>
      <c r="B310" s="131" t="s">
        <v>223</v>
      </c>
      <c r="C310" s="131"/>
      <c r="D310" s="150" t="s">
        <v>111</v>
      </c>
      <c r="E310" s="150"/>
      <c r="F310" s="41">
        <v>60</v>
      </c>
      <c r="G310" s="42">
        <v>2600</v>
      </c>
      <c r="H310" s="151">
        <f>F310*G310</f>
        <v>156000</v>
      </c>
      <c r="I310" s="151"/>
      <c r="J310" s="151"/>
      <c r="K310" s="21" t="s">
        <v>300</v>
      </c>
      <c r="L310" s="5"/>
      <c r="M310" s="5"/>
      <c r="N310" t="s">
        <v>30</v>
      </c>
    </row>
    <row r="311" spans="1:14" ht="18.75">
      <c r="A311" s="145"/>
      <c r="B311" s="131" t="s">
        <v>503</v>
      </c>
      <c r="C311" s="131"/>
      <c r="D311" s="150" t="s">
        <v>111</v>
      </c>
      <c r="E311" s="150"/>
      <c r="F311" s="41">
        <v>5</v>
      </c>
      <c r="G311" s="42">
        <v>3800</v>
      </c>
      <c r="H311" s="151">
        <f t="shared" si="11"/>
        <v>19000</v>
      </c>
      <c r="I311" s="151"/>
      <c r="J311" s="151"/>
      <c r="K311" s="21" t="s">
        <v>300</v>
      </c>
      <c r="L311" s="5"/>
      <c r="M311" s="5"/>
      <c r="N311" t="s">
        <v>30</v>
      </c>
    </row>
    <row r="312" spans="1:14" ht="18.75">
      <c r="A312" s="145"/>
      <c r="B312" s="131" t="s">
        <v>27</v>
      </c>
      <c r="C312" s="131"/>
      <c r="D312" s="150" t="s">
        <v>111</v>
      </c>
      <c r="E312" s="150"/>
      <c r="F312" s="41">
        <v>6</v>
      </c>
      <c r="G312" s="42">
        <v>3800</v>
      </c>
      <c r="H312" s="151">
        <f t="shared" si="11"/>
        <v>22800</v>
      </c>
      <c r="I312" s="151"/>
      <c r="J312" s="151"/>
      <c r="K312" s="21" t="s">
        <v>300</v>
      </c>
      <c r="L312" s="5"/>
      <c r="M312" s="5"/>
      <c r="N312" t="s">
        <v>30</v>
      </c>
    </row>
    <row r="313" spans="1:14" ht="18.75">
      <c r="A313" s="145"/>
      <c r="B313" s="131" t="s">
        <v>219</v>
      </c>
      <c r="C313" s="131"/>
      <c r="D313" s="150" t="s">
        <v>111</v>
      </c>
      <c r="E313" s="150"/>
      <c r="F313" s="41">
        <v>270</v>
      </c>
      <c r="G313" s="42">
        <v>280</v>
      </c>
      <c r="H313" s="151">
        <f t="shared" si="11"/>
        <v>75600</v>
      </c>
      <c r="I313" s="151"/>
      <c r="J313" s="151"/>
      <c r="K313" s="21" t="s">
        <v>300</v>
      </c>
      <c r="L313" s="5"/>
      <c r="M313" s="5"/>
      <c r="N313" t="s">
        <v>30</v>
      </c>
    </row>
    <row r="314" spans="1:14" ht="18.75">
      <c r="A314" s="145"/>
      <c r="B314" s="131" t="s">
        <v>220</v>
      </c>
      <c r="C314" s="131"/>
      <c r="D314" s="150" t="s">
        <v>111</v>
      </c>
      <c r="E314" s="150"/>
      <c r="F314" s="41">
        <v>8</v>
      </c>
      <c r="G314" s="42">
        <v>2200</v>
      </c>
      <c r="H314" s="151">
        <f t="shared" si="11"/>
        <v>17600</v>
      </c>
      <c r="I314" s="151"/>
      <c r="J314" s="151"/>
      <c r="K314" s="21" t="s">
        <v>300</v>
      </c>
      <c r="L314" s="5"/>
      <c r="M314" s="5"/>
      <c r="N314" t="s">
        <v>30</v>
      </c>
    </row>
    <row r="315" spans="1:14" ht="18.75">
      <c r="A315" s="145"/>
      <c r="B315" s="131" t="s">
        <v>221</v>
      </c>
      <c r="C315" s="131"/>
      <c r="D315" s="150" t="s">
        <v>111</v>
      </c>
      <c r="E315" s="150"/>
      <c r="F315" s="41">
        <v>6</v>
      </c>
      <c r="G315" s="42">
        <v>1200</v>
      </c>
      <c r="H315" s="151">
        <f t="shared" si="11"/>
        <v>7200</v>
      </c>
      <c r="I315" s="151"/>
      <c r="J315" s="151"/>
      <c r="K315" s="21" t="s">
        <v>300</v>
      </c>
      <c r="L315" s="5"/>
      <c r="M315" s="5"/>
      <c r="N315" t="s">
        <v>30</v>
      </c>
    </row>
    <row r="316" spans="1:15" ht="18.75">
      <c r="A316" s="145"/>
      <c r="B316" s="131" t="s">
        <v>28</v>
      </c>
      <c r="C316" s="131"/>
      <c r="D316" s="150" t="s">
        <v>111</v>
      </c>
      <c r="E316" s="150"/>
      <c r="F316" s="41">
        <v>200</v>
      </c>
      <c r="G316" s="42">
        <v>460</v>
      </c>
      <c r="H316" s="151">
        <f t="shared" si="11"/>
        <v>92000</v>
      </c>
      <c r="I316" s="151"/>
      <c r="J316" s="151"/>
      <c r="K316" s="21" t="s">
        <v>300</v>
      </c>
      <c r="L316" s="5"/>
      <c r="M316" s="5"/>
      <c r="O316" t="s">
        <v>467</v>
      </c>
    </row>
    <row r="317" spans="1:14" ht="18.75" customHeight="1">
      <c r="A317" s="145"/>
      <c r="B317" s="131" t="s">
        <v>222</v>
      </c>
      <c r="C317" s="131"/>
      <c r="D317" s="150" t="s">
        <v>111</v>
      </c>
      <c r="E317" s="150"/>
      <c r="F317" s="41">
        <v>15</v>
      </c>
      <c r="G317" s="42">
        <v>160</v>
      </c>
      <c r="H317" s="151">
        <f t="shared" si="11"/>
        <v>2400</v>
      </c>
      <c r="I317" s="151"/>
      <c r="J317" s="151"/>
      <c r="K317" s="21" t="s">
        <v>300</v>
      </c>
      <c r="L317" s="5"/>
      <c r="M317" s="5"/>
      <c r="N317" t="s">
        <v>30</v>
      </c>
    </row>
    <row r="318" spans="1:14" ht="18.75">
      <c r="A318" s="145"/>
      <c r="B318" s="131" t="s">
        <v>381</v>
      </c>
      <c r="C318" s="131"/>
      <c r="D318" s="150" t="s">
        <v>111</v>
      </c>
      <c r="E318" s="150"/>
      <c r="F318" s="41">
        <v>70</v>
      </c>
      <c r="G318" s="42">
        <v>450</v>
      </c>
      <c r="H318" s="151">
        <f t="shared" si="11"/>
        <v>31500</v>
      </c>
      <c r="I318" s="151"/>
      <c r="J318" s="151"/>
      <c r="K318" s="21" t="s">
        <v>300</v>
      </c>
      <c r="L318" s="5"/>
      <c r="M318" s="5"/>
      <c r="N318" t="s">
        <v>30</v>
      </c>
    </row>
    <row r="319" spans="1:15" ht="18.75">
      <c r="A319" s="145"/>
      <c r="B319" s="131" t="s">
        <v>29</v>
      </c>
      <c r="C319" s="131"/>
      <c r="D319" s="150" t="s">
        <v>111</v>
      </c>
      <c r="E319" s="150"/>
      <c r="F319" s="41">
        <v>50</v>
      </c>
      <c r="G319" s="42">
        <v>3800</v>
      </c>
      <c r="H319" s="151">
        <f t="shared" si="11"/>
        <v>190000</v>
      </c>
      <c r="I319" s="151"/>
      <c r="J319" s="151"/>
      <c r="K319" s="21" t="s">
        <v>300</v>
      </c>
      <c r="L319" s="5"/>
      <c r="M319" s="5"/>
      <c r="O319" t="s">
        <v>467</v>
      </c>
    </row>
    <row r="320" spans="1:14" ht="18.75">
      <c r="A320" s="145"/>
      <c r="B320" s="131" t="s">
        <v>382</v>
      </c>
      <c r="C320" s="131"/>
      <c r="D320" s="150" t="s">
        <v>111</v>
      </c>
      <c r="E320" s="150"/>
      <c r="F320" s="41">
        <v>28</v>
      </c>
      <c r="G320" s="42">
        <v>2500</v>
      </c>
      <c r="H320" s="151">
        <f t="shared" si="11"/>
        <v>70000</v>
      </c>
      <c r="I320" s="151"/>
      <c r="J320" s="151"/>
      <c r="K320" s="21" t="s">
        <v>300</v>
      </c>
      <c r="L320" s="5"/>
      <c r="M320" s="5"/>
      <c r="N320" t="s">
        <v>30</v>
      </c>
    </row>
    <row r="321" spans="1:13" ht="21" customHeight="1">
      <c r="A321" s="145"/>
      <c r="B321" s="162" t="s">
        <v>240</v>
      </c>
      <c r="C321" s="162"/>
      <c r="D321" s="162"/>
      <c r="E321" s="162"/>
      <c r="F321" s="50"/>
      <c r="G321" s="50"/>
      <c r="H321" s="182">
        <f>SUM(H294:J320)</f>
        <v>1298430</v>
      </c>
      <c r="I321" s="182"/>
      <c r="J321" s="182"/>
      <c r="K321" s="15">
        <f>H321</f>
        <v>1298430</v>
      </c>
      <c r="L321" s="5"/>
      <c r="M321" s="5"/>
    </row>
    <row r="322" spans="1:13" ht="18.75">
      <c r="A322" s="145"/>
      <c r="B322" s="171" t="s">
        <v>435</v>
      </c>
      <c r="C322" s="171"/>
      <c r="D322" s="171"/>
      <c r="E322" s="171"/>
      <c r="F322" s="171"/>
      <c r="G322" s="171"/>
      <c r="H322" s="171"/>
      <c r="I322" s="171"/>
      <c r="J322" s="171"/>
      <c r="K322" s="16"/>
      <c r="L322" s="5"/>
      <c r="M322" s="5"/>
    </row>
    <row r="323" spans="1:13" ht="21.75" customHeight="1">
      <c r="A323" s="145"/>
      <c r="B323" s="164" t="s">
        <v>268</v>
      </c>
      <c r="C323" s="164"/>
      <c r="D323" s="164"/>
      <c r="E323" s="164"/>
      <c r="F323" s="164"/>
      <c r="G323" s="164"/>
      <c r="H323" s="164"/>
      <c r="I323" s="183" t="s">
        <v>269</v>
      </c>
      <c r="J323" s="183"/>
      <c r="K323" s="21"/>
      <c r="L323" s="5"/>
      <c r="M323" s="5"/>
    </row>
    <row r="324" spans="1:13" ht="18.75">
      <c r="A324" s="145"/>
      <c r="B324" s="131" t="s">
        <v>10</v>
      </c>
      <c r="C324" s="131"/>
      <c r="D324" s="131"/>
      <c r="E324" s="131"/>
      <c r="F324" s="131"/>
      <c r="G324" s="131"/>
      <c r="H324" s="131"/>
      <c r="I324" s="184">
        <f>76980</f>
        <v>76980</v>
      </c>
      <c r="J324" s="184"/>
      <c r="K324" s="21"/>
      <c r="L324" s="5"/>
      <c r="M324" s="5"/>
    </row>
    <row r="325" spans="1:13" ht="45.75" customHeight="1">
      <c r="A325" s="145"/>
      <c r="B325" s="125" t="s">
        <v>504</v>
      </c>
      <c r="C325" s="126"/>
      <c r="D325" s="126"/>
      <c r="E325" s="126"/>
      <c r="F325" s="126"/>
      <c r="G325" s="126"/>
      <c r="H325" s="127"/>
      <c r="I325" s="78">
        <v>4976400</v>
      </c>
      <c r="J325" s="78"/>
      <c r="K325" s="21"/>
      <c r="L325" s="5"/>
      <c r="M325" s="5"/>
    </row>
    <row r="326" spans="1:13" ht="18.75">
      <c r="A326" s="145"/>
      <c r="B326" s="131" t="s">
        <v>224</v>
      </c>
      <c r="C326" s="131"/>
      <c r="D326" s="131"/>
      <c r="E326" s="131"/>
      <c r="F326" s="131"/>
      <c r="G326" s="131"/>
      <c r="H326" s="131"/>
      <c r="I326" s="184">
        <v>92300</v>
      </c>
      <c r="J326" s="184"/>
      <c r="K326" s="21"/>
      <c r="L326" s="5"/>
      <c r="M326" s="5"/>
    </row>
    <row r="327" spans="1:14" ht="18.75">
      <c r="A327" s="145"/>
      <c r="B327" s="172" t="s">
        <v>270</v>
      </c>
      <c r="C327" s="172"/>
      <c r="D327" s="172"/>
      <c r="E327" s="172"/>
      <c r="F327" s="172"/>
      <c r="G327" s="172"/>
      <c r="H327" s="172"/>
      <c r="I327" s="185">
        <f>SUM(I324:I326)</f>
        <v>5145680</v>
      </c>
      <c r="J327" s="185"/>
      <c r="K327" s="16">
        <f>I327</f>
        <v>5145680</v>
      </c>
      <c r="L327" s="5"/>
      <c r="M327" s="17"/>
      <c r="N327" t="s">
        <v>30</v>
      </c>
    </row>
    <row r="328" spans="1:13" ht="18" customHeight="1">
      <c r="A328" s="145"/>
      <c r="B328" s="186" t="s">
        <v>276</v>
      </c>
      <c r="C328" s="186"/>
      <c r="D328" s="186"/>
      <c r="E328" s="186"/>
      <c r="F328" s="186"/>
      <c r="G328" s="186"/>
      <c r="H328" s="186"/>
      <c r="I328" s="186"/>
      <c r="J328" s="186"/>
      <c r="K328" s="16"/>
      <c r="L328" s="5"/>
      <c r="M328" s="5"/>
    </row>
    <row r="329" spans="1:14" ht="17.25" customHeight="1">
      <c r="A329" s="145"/>
      <c r="B329" s="187" t="s">
        <v>254</v>
      </c>
      <c r="C329" s="187"/>
      <c r="D329" s="187"/>
      <c r="E329" s="187"/>
      <c r="F329" s="187"/>
      <c r="G329" s="53" t="s">
        <v>252</v>
      </c>
      <c r="H329" s="53" t="s">
        <v>253</v>
      </c>
      <c r="I329" s="183" t="s">
        <v>269</v>
      </c>
      <c r="J329" s="183"/>
      <c r="K329" s="21"/>
      <c r="L329" s="5"/>
      <c r="M329" s="5"/>
      <c r="N329" t="s">
        <v>30</v>
      </c>
    </row>
    <row r="330" spans="1:13" ht="18.75" customHeight="1">
      <c r="A330" s="145"/>
      <c r="B330" s="188" t="s">
        <v>281</v>
      </c>
      <c r="C330" s="189"/>
      <c r="D330" s="189"/>
      <c r="E330" s="189"/>
      <c r="F330" s="190"/>
      <c r="G330" s="54">
        <v>4005</v>
      </c>
      <c r="H330" s="55">
        <v>32</v>
      </c>
      <c r="I330" s="191">
        <f aca="true" t="shared" si="12" ref="I330:I345">G330*H330</f>
        <v>128160</v>
      </c>
      <c r="J330" s="191"/>
      <c r="K330" s="21"/>
      <c r="L330" s="5"/>
      <c r="M330" s="5"/>
    </row>
    <row r="331" spans="1:13" ht="18.75" customHeight="1">
      <c r="A331" s="145"/>
      <c r="B331" s="188" t="s">
        <v>282</v>
      </c>
      <c r="C331" s="189"/>
      <c r="D331" s="189"/>
      <c r="E331" s="189"/>
      <c r="F331" s="190"/>
      <c r="G331" s="54">
        <v>6160</v>
      </c>
      <c r="H331" s="55">
        <v>32</v>
      </c>
      <c r="I331" s="191">
        <f t="shared" si="12"/>
        <v>197120</v>
      </c>
      <c r="J331" s="191"/>
      <c r="K331" s="21"/>
      <c r="L331" s="5"/>
      <c r="M331" s="5"/>
    </row>
    <row r="332" spans="1:13" ht="18.75" customHeight="1">
      <c r="A332" s="145"/>
      <c r="B332" s="188" t="s">
        <v>283</v>
      </c>
      <c r="C332" s="189"/>
      <c r="D332" s="189"/>
      <c r="E332" s="189"/>
      <c r="F332" s="190"/>
      <c r="G332" s="54">
        <v>7700</v>
      </c>
      <c r="H332" s="55">
        <v>32</v>
      </c>
      <c r="I332" s="191">
        <f t="shared" si="12"/>
        <v>246400</v>
      </c>
      <c r="J332" s="191"/>
      <c r="K332" s="21"/>
      <c r="L332" s="5"/>
      <c r="M332" s="5"/>
    </row>
    <row r="333" spans="1:13" ht="18.75" customHeight="1">
      <c r="A333" s="145"/>
      <c r="B333" s="188" t="s">
        <v>284</v>
      </c>
      <c r="C333" s="189"/>
      <c r="D333" s="189"/>
      <c r="E333" s="189"/>
      <c r="F333" s="190"/>
      <c r="G333" s="54">
        <v>2400</v>
      </c>
      <c r="H333" s="55">
        <v>32</v>
      </c>
      <c r="I333" s="191">
        <f t="shared" si="12"/>
        <v>76800</v>
      </c>
      <c r="J333" s="191"/>
      <c r="K333" s="21"/>
      <c r="L333" s="5"/>
      <c r="M333" s="5"/>
    </row>
    <row r="334" spans="1:13" ht="18.75" customHeight="1">
      <c r="A334" s="145"/>
      <c r="B334" s="188" t="s">
        <v>285</v>
      </c>
      <c r="C334" s="189"/>
      <c r="D334" s="189"/>
      <c r="E334" s="189"/>
      <c r="F334" s="190"/>
      <c r="G334" s="54">
        <v>6040</v>
      </c>
      <c r="H334" s="55">
        <v>32</v>
      </c>
      <c r="I334" s="191">
        <f t="shared" si="12"/>
        <v>193280</v>
      </c>
      <c r="J334" s="191"/>
      <c r="K334" s="21"/>
      <c r="L334" s="5"/>
      <c r="M334" s="5"/>
    </row>
    <row r="335" spans="1:13" ht="18.75" customHeight="1">
      <c r="A335" s="145"/>
      <c r="B335" s="188" t="s">
        <v>255</v>
      </c>
      <c r="C335" s="189"/>
      <c r="D335" s="189"/>
      <c r="E335" s="189"/>
      <c r="F335" s="190"/>
      <c r="G335" s="54">
        <v>10875</v>
      </c>
      <c r="H335" s="55">
        <v>32</v>
      </c>
      <c r="I335" s="192">
        <f t="shared" si="12"/>
        <v>348000</v>
      </c>
      <c r="J335" s="193"/>
      <c r="K335" s="21"/>
      <c r="L335" s="5"/>
      <c r="M335" s="5"/>
    </row>
    <row r="336" spans="1:13" ht="18.75" customHeight="1">
      <c r="A336" s="145"/>
      <c r="B336" s="188" t="s">
        <v>286</v>
      </c>
      <c r="C336" s="189"/>
      <c r="D336" s="189"/>
      <c r="E336" s="189"/>
      <c r="F336" s="190"/>
      <c r="G336" s="54">
        <v>2500</v>
      </c>
      <c r="H336" s="55">
        <v>32</v>
      </c>
      <c r="I336" s="191">
        <f t="shared" si="12"/>
        <v>80000</v>
      </c>
      <c r="J336" s="191"/>
      <c r="K336" s="21"/>
      <c r="L336" s="5"/>
      <c r="M336" s="5"/>
    </row>
    <row r="337" spans="1:13" ht="18.75" customHeight="1">
      <c r="A337" s="145"/>
      <c r="B337" s="188" t="s">
        <v>410</v>
      </c>
      <c r="C337" s="189"/>
      <c r="D337" s="189"/>
      <c r="E337" s="189"/>
      <c r="F337" s="190"/>
      <c r="G337" s="54">
        <v>2585</v>
      </c>
      <c r="H337" s="55">
        <v>32</v>
      </c>
      <c r="I337" s="191">
        <f>G337*H337</f>
        <v>82720</v>
      </c>
      <c r="J337" s="191"/>
      <c r="K337" s="21"/>
      <c r="L337" s="5"/>
      <c r="M337" s="5"/>
    </row>
    <row r="338" spans="1:13" ht="18.75" customHeight="1">
      <c r="A338" s="145"/>
      <c r="B338" s="188" t="s">
        <v>225</v>
      </c>
      <c r="C338" s="189"/>
      <c r="D338" s="189"/>
      <c r="E338" s="189"/>
      <c r="F338" s="190"/>
      <c r="G338" s="54">
        <v>4790</v>
      </c>
      <c r="H338" s="55">
        <v>32</v>
      </c>
      <c r="I338" s="191">
        <f t="shared" si="12"/>
        <v>153280</v>
      </c>
      <c r="J338" s="191"/>
      <c r="K338" s="21"/>
      <c r="L338" s="5"/>
      <c r="M338" s="5"/>
    </row>
    <row r="339" spans="1:13" ht="18.75" customHeight="1">
      <c r="A339" s="145"/>
      <c r="B339" s="188" t="s">
        <v>409</v>
      </c>
      <c r="C339" s="189"/>
      <c r="D339" s="189"/>
      <c r="E339" s="189"/>
      <c r="F339" s="190"/>
      <c r="G339" s="54">
        <v>3325</v>
      </c>
      <c r="H339" s="55">
        <v>32</v>
      </c>
      <c r="I339" s="191">
        <f t="shared" si="12"/>
        <v>106400</v>
      </c>
      <c r="J339" s="191"/>
      <c r="K339" s="21"/>
      <c r="L339" s="5"/>
      <c r="M339" s="5"/>
    </row>
    <row r="340" spans="1:13" ht="18.75" customHeight="1">
      <c r="A340" s="145"/>
      <c r="B340" s="188" t="s">
        <v>287</v>
      </c>
      <c r="C340" s="189"/>
      <c r="D340" s="189"/>
      <c r="E340" s="189"/>
      <c r="F340" s="190"/>
      <c r="G340" s="54">
        <v>3775</v>
      </c>
      <c r="H340" s="55">
        <v>32</v>
      </c>
      <c r="I340" s="191">
        <f t="shared" si="12"/>
        <v>120800</v>
      </c>
      <c r="J340" s="191"/>
      <c r="K340" s="21"/>
      <c r="L340" s="5"/>
      <c r="M340" s="5"/>
    </row>
    <row r="341" spans="1:13" ht="18.75" customHeight="1">
      <c r="A341" s="145"/>
      <c r="B341" s="188" t="s">
        <v>250</v>
      </c>
      <c r="C341" s="189"/>
      <c r="D341" s="189"/>
      <c r="E341" s="189"/>
      <c r="F341" s="190"/>
      <c r="G341" s="54">
        <v>2460</v>
      </c>
      <c r="H341" s="55">
        <v>32</v>
      </c>
      <c r="I341" s="191">
        <f t="shared" si="12"/>
        <v>78720</v>
      </c>
      <c r="J341" s="191"/>
      <c r="K341" s="21"/>
      <c r="L341" s="5"/>
      <c r="M341" s="5"/>
    </row>
    <row r="342" spans="1:13" ht="18.75" customHeight="1">
      <c r="A342" s="145"/>
      <c r="B342" s="188" t="s">
        <v>288</v>
      </c>
      <c r="C342" s="189"/>
      <c r="D342" s="189"/>
      <c r="E342" s="189"/>
      <c r="F342" s="190"/>
      <c r="G342" s="54">
        <v>6900</v>
      </c>
      <c r="H342" s="55">
        <v>32</v>
      </c>
      <c r="I342" s="191">
        <f t="shared" si="12"/>
        <v>220800</v>
      </c>
      <c r="J342" s="191"/>
      <c r="K342" s="21"/>
      <c r="L342" s="5"/>
      <c r="M342" s="5"/>
    </row>
    <row r="343" spans="1:13" ht="18.75" customHeight="1">
      <c r="A343" s="145"/>
      <c r="B343" s="188" t="s">
        <v>251</v>
      </c>
      <c r="C343" s="189"/>
      <c r="D343" s="189"/>
      <c r="E343" s="189"/>
      <c r="F343" s="190"/>
      <c r="G343" s="54">
        <v>2905</v>
      </c>
      <c r="H343" s="55">
        <v>32</v>
      </c>
      <c r="I343" s="191">
        <f t="shared" si="12"/>
        <v>92960</v>
      </c>
      <c r="J343" s="191"/>
      <c r="K343" s="21"/>
      <c r="L343" s="5"/>
      <c r="M343" s="5"/>
    </row>
    <row r="344" spans="1:13" ht="18.75" customHeight="1">
      <c r="A344" s="145"/>
      <c r="B344" s="188" t="s">
        <v>289</v>
      </c>
      <c r="C344" s="189"/>
      <c r="D344" s="189"/>
      <c r="E344" s="189"/>
      <c r="F344" s="190"/>
      <c r="G344" s="54">
        <v>1700</v>
      </c>
      <c r="H344" s="55">
        <v>32</v>
      </c>
      <c r="I344" s="191">
        <f t="shared" si="12"/>
        <v>54400</v>
      </c>
      <c r="J344" s="191"/>
      <c r="K344" s="21"/>
      <c r="L344" s="5"/>
      <c r="M344" s="5"/>
    </row>
    <row r="345" spans="1:13" ht="18.75" customHeight="1">
      <c r="A345" s="145"/>
      <c r="B345" s="188" t="s">
        <v>290</v>
      </c>
      <c r="C345" s="189"/>
      <c r="D345" s="189"/>
      <c r="E345" s="189"/>
      <c r="F345" s="190"/>
      <c r="G345" s="54">
        <v>1345</v>
      </c>
      <c r="H345" s="55">
        <v>32</v>
      </c>
      <c r="I345" s="191">
        <f t="shared" si="12"/>
        <v>43040</v>
      </c>
      <c r="J345" s="191"/>
      <c r="K345" s="21"/>
      <c r="L345" s="5"/>
      <c r="M345" s="5"/>
    </row>
    <row r="346" spans="1:13" ht="18.75" customHeight="1">
      <c r="A346" s="145"/>
      <c r="B346" s="188" t="s">
        <v>439</v>
      </c>
      <c r="C346" s="189"/>
      <c r="D346" s="189"/>
      <c r="E346" s="189"/>
      <c r="F346" s="190"/>
      <c r="G346" s="54">
        <f>G330+G331+G332+G333+G334+G335+G336+G337+G338+G339+G340+G341+G342+G343+G344+G345</f>
        <v>69465</v>
      </c>
      <c r="H346" s="55"/>
      <c r="I346" s="93"/>
      <c r="J346" s="93"/>
      <c r="K346" s="21"/>
      <c r="L346" s="5"/>
      <c r="M346" s="5"/>
    </row>
    <row r="347" spans="1:14" ht="18.75">
      <c r="A347" s="145"/>
      <c r="B347" s="194" t="s">
        <v>149</v>
      </c>
      <c r="C347" s="194"/>
      <c r="D347" s="194"/>
      <c r="E347" s="194"/>
      <c r="F347" s="194"/>
      <c r="G347" s="194"/>
      <c r="H347" s="194"/>
      <c r="I347" s="195">
        <f>SUM(I330:I346)</f>
        <v>2222880</v>
      </c>
      <c r="J347" s="195"/>
      <c r="K347" s="16">
        <f>I347</f>
        <v>2222880</v>
      </c>
      <c r="L347" s="5"/>
      <c r="M347" s="18"/>
      <c r="N347" t="s">
        <v>30</v>
      </c>
    </row>
    <row r="348" spans="1:13" ht="21.75" customHeight="1">
      <c r="A348" s="145"/>
      <c r="B348" s="171" t="s">
        <v>277</v>
      </c>
      <c r="C348" s="171"/>
      <c r="D348" s="171"/>
      <c r="E348" s="171"/>
      <c r="F348" s="171"/>
      <c r="G348" s="171"/>
      <c r="H348" s="171"/>
      <c r="I348" s="171"/>
      <c r="J348" s="171"/>
      <c r="K348" s="21"/>
      <c r="L348" s="5"/>
      <c r="M348" s="5"/>
    </row>
    <row r="349" spans="1:13" ht="18.75">
      <c r="A349" s="145"/>
      <c r="B349" s="150" t="s">
        <v>328</v>
      </c>
      <c r="C349" s="150"/>
      <c r="D349" s="150"/>
      <c r="E349" s="150"/>
      <c r="F349" s="150"/>
      <c r="G349" s="150"/>
      <c r="H349" s="150"/>
      <c r="I349" s="150"/>
      <c r="J349" s="56"/>
      <c r="K349" s="21"/>
      <c r="L349" s="5"/>
      <c r="M349" s="5"/>
    </row>
    <row r="350" spans="1:13" ht="18.75" customHeight="1">
      <c r="A350" s="145"/>
      <c r="B350" s="196" t="s">
        <v>278</v>
      </c>
      <c r="C350" s="196"/>
      <c r="D350" s="196"/>
      <c r="E350" s="196"/>
      <c r="F350" s="196"/>
      <c r="G350" s="196"/>
      <c r="H350" s="196"/>
      <c r="I350" s="196"/>
      <c r="J350" s="56"/>
      <c r="K350" s="21"/>
      <c r="L350" s="5"/>
      <c r="M350" s="5"/>
    </row>
    <row r="351" spans="1:13" ht="18.75" customHeight="1">
      <c r="A351" s="145"/>
      <c r="B351" s="188" t="s">
        <v>287</v>
      </c>
      <c r="C351" s="189"/>
      <c r="D351" s="189"/>
      <c r="E351" s="189"/>
      <c r="F351" s="190"/>
      <c r="G351" s="41">
        <v>7</v>
      </c>
      <c r="H351" s="57">
        <v>5000</v>
      </c>
      <c r="I351" s="318">
        <f>G351*H351</f>
        <v>35000</v>
      </c>
      <c r="J351" s="318"/>
      <c r="K351" s="21"/>
      <c r="L351" s="5"/>
      <c r="M351" s="5"/>
    </row>
    <row r="352" spans="1:13" ht="18.75" customHeight="1">
      <c r="A352" s="145"/>
      <c r="B352" s="188" t="s">
        <v>288</v>
      </c>
      <c r="C352" s="189"/>
      <c r="D352" s="189"/>
      <c r="E352" s="189"/>
      <c r="F352" s="190"/>
      <c r="G352" s="41">
        <v>5</v>
      </c>
      <c r="H352" s="57">
        <v>5000</v>
      </c>
      <c r="I352" s="318">
        <f>G352*H352</f>
        <v>25000</v>
      </c>
      <c r="J352" s="318"/>
      <c r="K352" s="21"/>
      <c r="L352" s="5"/>
      <c r="M352" s="5"/>
    </row>
    <row r="353" spans="1:13" ht="18.75" customHeight="1">
      <c r="A353" s="145"/>
      <c r="B353" s="188" t="s">
        <v>284</v>
      </c>
      <c r="C353" s="189"/>
      <c r="D353" s="189"/>
      <c r="E353" s="189"/>
      <c r="F353" s="190"/>
      <c r="G353" s="41">
        <v>7</v>
      </c>
      <c r="H353" s="57">
        <v>5000</v>
      </c>
      <c r="I353" s="175">
        <f>G353*H353</f>
        <v>35000</v>
      </c>
      <c r="J353" s="175"/>
      <c r="K353" s="21"/>
      <c r="L353" s="5"/>
      <c r="M353" s="5"/>
    </row>
    <row r="354" spans="1:13" ht="18.75" customHeight="1">
      <c r="A354" s="145"/>
      <c r="B354" s="188" t="s">
        <v>409</v>
      </c>
      <c r="C354" s="189"/>
      <c r="D354" s="189"/>
      <c r="E354" s="189"/>
      <c r="F354" s="190"/>
      <c r="G354" s="41">
        <v>7</v>
      </c>
      <c r="H354" s="57">
        <v>5000</v>
      </c>
      <c r="I354" s="42">
        <f>H354*G354</f>
        <v>35000</v>
      </c>
      <c r="J354" s="42"/>
      <c r="K354" s="21"/>
      <c r="L354" s="5"/>
      <c r="M354" s="5"/>
    </row>
    <row r="355" spans="1:13" ht="18.75" customHeight="1">
      <c r="A355" s="145"/>
      <c r="B355" s="188" t="s">
        <v>288</v>
      </c>
      <c r="C355" s="189"/>
      <c r="D355" s="189"/>
      <c r="E355" s="189"/>
      <c r="F355" s="190"/>
      <c r="G355" s="41">
        <v>5</v>
      </c>
      <c r="H355" s="57">
        <v>5000</v>
      </c>
      <c r="I355" s="175">
        <f>G355*H355</f>
        <v>25000</v>
      </c>
      <c r="J355" s="175"/>
      <c r="K355" s="21"/>
      <c r="L355" s="5"/>
      <c r="M355" s="5"/>
    </row>
    <row r="356" spans="1:13" ht="18.75">
      <c r="A356" s="145"/>
      <c r="B356" s="194" t="s">
        <v>147</v>
      </c>
      <c r="C356" s="194"/>
      <c r="D356" s="194"/>
      <c r="E356" s="194"/>
      <c r="F356" s="194"/>
      <c r="G356" s="194"/>
      <c r="H356" s="194"/>
      <c r="I356" s="198">
        <f>SUM(I351:I355)</f>
        <v>155000</v>
      </c>
      <c r="J356" s="199"/>
      <c r="K356" s="16"/>
      <c r="L356" s="5"/>
      <c r="M356" s="5"/>
    </row>
    <row r="357" spans="1:13" ht="18.75">
      <c r="A357" s="145"/>
      <c r="B357" s="131" t="s">
        <v>411</v>
      </c>
      <c r="C357" s="131"/>
      <c r="D357" s="131"/>
      <c r="E357" s="131"/>
      <c r="F357" s="131"/>
      <c r="G357" s="131"/>
      <c r="H357" s="131"/>
      <c r="I357" s="131"/>
      <c r="J357" s="56"/>
      <c r="K357" s="21"/>
      <c r="L357" s="5"/>
      <c r="M357" s="5"/>
    </row>
    <row r="358" spans="1:13" ht="18.75" customHeight="1" hidden="1">
      <c r="A358" s="145"/>
      <c r="B358" s="125"/>
      <c r="C358" s="126"/>
      <c r="D358" s="126"/>
      <c r="E358" s="126"/>
      <c r="F358" s="126"/>
      <c r="G358" s="126"/>
      <c r="H358" s="127"/>
      <c r="I358" s="58"/>
      <c r="J358" s="58"/>
      <c r="K358" s="21"/>
      <c r="L358" s="5"/>
      <c r="M358" s="5"/>
    </row>
    <row r="359" spans="1:13" ht="18.75" customHeight="1" hidden="1">
      <c r="A359" s="145"/>
      <c r="B359" s="125"/>
      <c r="C359" s="126"/>
      <c r="D359" s="126"/>
      <c r="E359" s="126"/>
      <c r="F359" s="126"/>
      <c r="G359" s="126"/>
      <c r="H359" s="127"/>
      <c r="I359" s="58"/>
      <c r="J359" s="58"/>
      <c r="K359" s="21"/>
      <c r="L359" s="5"/>
      <c r="M359" s="5"/>
    </row>
    <row r="360" spans="1:13" ht="18.75">
      <c r="A360" s="145"/>
      <c r="B360" s="194" t="s">
        <v>148</v>
      </c>
      <c r="C360" s="194"/>
      <c r="D360" s="194"/>
      <c r="E360" s="194"/>
      <c r="F360" s="194"/>
      <c r="G360" s="194"/>
      <c r="H360" s="194"/>
      <c r="I360" s="200">
        <v>978350</v>
      </c>
      <c r="J360" s="200"/>
      <c r="K360" s="16"/>
      <c r="L360" s="5"/>
      <c r="M360" s="5"/>
    </row>
    <row r="361" spans="1:13" ht="19.5" customHeight="1">
      <c r="A361" s="145"/>
      <c r="B361" s="149" t="s">
        <v>32</v>
      </c>
      <c r="C361" s="149"/>
      <c r="D361" s="149"/>
      <c r="E361" s="149"/>
      <c r="F361" s="149"/>
      <c r="G361" s="149"/>
      <c r="H361" s="149"/>
      <c r="I361" s="201">
        <v>13200</v>
      </c>
      <c r="J361" s="201"/>
      <c r="K361" s="21"/>
      <c r="L361" s="5"/>
      <c r="M361" s="5"/>
    </row>
    <row r="362" spans="1:13" ht="18.75">
      <c r="A362" s="145"/>
      <c r="B362" s="149"/>
      <c r="C362" s="149"/>
      <c r="D362" s="149"/>
      <c r="E362" s="149"/>
      <c r="F362" s="149"/>
      <c r="G362" s="149"/>
      <c r="H362" s="149"/>
      <c r="I362" s="201"/>
      <c r="J362" s="201"/>
      <c r="K362" s="21"/>
      <c r="L362" s="5"/>
      <c r="M362" s="5"/>
    </row>
    <row r="363" spans="1:13" ht="18.75">
      <c r="A363" s="145"/>
      <c r="B363" s="149" t="s">
        <v>506</v>
      </c>
      <c r="C363" s="149"/>
      <c r="D363" s="149"/>
      <c r="E363" s="149"/>
      <c r="F363" s="149"/>
      <c r="G363" s="149"/>
      <c r="H363" s="149"/>
      <c r="I363" s="202">
        <v>89250</v>
      </c>
      <c r="J363" s="202"/>
      <c r="K363" s="21"/>
      <c r="L363" s="5"/>
      <c r="M363" s="5"/>
    </row>
    <row r="364" spans="1:13" ht="18.75">
      <c r="A364" s="145"/>
      <c r="B364" s="149" t="s">
        <v>505</v>
      </c>
      <c r="C364" s="149"/>
      <c r="D364" s="149"/>
      <c r="E364" s="149"/>
      <c r="F364" s="149"/>
      <c r="G364" s="149"/>
      <c r="H364" s="149"/>
      <c r="I364" s="202">
        <v>76000</v>
      </c>
      <c r="J364" s="202"/>
      <c r="K364" s="21"/>
      <c r="L364" s="5"/>
      <c r="M364" s="5"/>
    </row>
    <row r="365" spans="1:13" ht="36.75" customHeight="1">
      <c r="A365" s="145"/>
      <c r="B365" s="149" t="s">
        <v>507</v>
      </c>
      <c r="C365" s="149"/>
      <c r="D365" s="149"/>
      <c r="E365" s="149"/>
      <c r="F365" s="149"/>
      <c r="G365" s="149"/>
      <c r="H365" s="149"/>
      <c r="I365" s="203">
        <v>45000</v>
      </c>
      <c r="J365" s="203"/>
      <c r="K365" s="21"/>
      <c r="L365" s="5"/>
      <c r="M365" s="5"/>
    </row>
    <row r="366" spans="1:13" ht="18.75">
      <c r="A366" s="145"/>
      <c r="B366" s="149" t="s">
        <v>31</v>
      </c>
      <c r="C366" s="149"/>
      <c r="D366" s="149"/>
      <c r="E366" s="149"/>
      <c r="F366" s="149"/>
      <c r="G366" s="149"/>
      <c r="H366" s="149"/>
      <c r="I366" s="202">
        <v>0</v>
      </c>
      <c r="J366" s="202"/>
      <c r="K366" s="21"/>
      <c r="L366" s="5"/>
      <c r="M366" s="5"/>
    </row>
    <row r="367" spans="1:13" ht="18.75">
      <c r="A367" s="145"/>
      <c r="B367" s="172" t="s">
        <v>270</v>
      </c>
      <c r="C367" s="172"/>
      <c r="D367" s="172"/>
      <c r="E367" s="172"/>
      <c r="F367" s="172"/>
      <c r="G367" s="172"/>
      <c r="H367" s="172"/>
      <c r="I367" s="204">
        <f>SUM(I361:I366)</f>
        <v>223450</v>
      </c>
      <c r="J367" s="204"/>
      <c r="K367" s="16"/>
      <c r="L367" s="5"/>
      <c r="M367" s="5"/>
    </row>
    <row r="368" spans="1:13" ht="18.75">
      <c r="A368" s="145"/>
      <c r="B368" s="194" t="s">
        <v>150</v>
      </c>
      <c r="C368" s="194"/>
      <c r="D368" s="194"/>
      <c r="E368" s="194"/>
      <c r="F368" s="194"/>
      <c r="G368" s="194"/>
      <c r="H368" s="194"/>
      <c r="I368" s="200">
        <f>I356+I360+I367</f>
        <v>1356800</v>
      </c>
      <c r="J368" s="200"/>
      <c r="K368" s="16">
        <f>I368</f>
        <v>1356800</v>
      </c>
      <c r="L368" s="5"/>
      <c r="M368" s="19"/>
    </row>
    <row r="369" spans="1:13" ht="18.75">
      <c r="A369" s="145"/>
      <c r="B369" s="171" t="s">
        <v>279</v>
      </c>
      <c r="C369" s="171"/>
      <c r="D369" s="171"/>
      <c r="E369" s="171"/>
      <c r="F369" s="171"/>
      <c r="G369" s="171"/>
      <c r="H369" s="171"/>
      <c r="I369" s="171"/>
      <c r="J369" s="171"/>
      <c r="K369" s="21"/>
      <c r="L369" s="5"/>
      <c r="M369" s="5"/>
    </row>
    <row r="370" spans="1:13" ht="18.75" customHeight="1">
      <c r="A370" s="145"/>
      <c r="B370" s="164" t="s">
        <v>258</v>
      </c>
      <c r="C370" s="164"/>
      <c r="D370" s="164" t="s">
        <v>259</v>
      </c>
      <c r="E370" s="164"/>
      <c r="F370" s="51" t="s">
        <v>260</v>
      </c>
      <c r="G370" s="36" t="s">
        <v>261</v>
      </c>
      <c r="H370" s="164" t="s">
        <v>257</v>
      </c>
      <c r="I370" s="164"/>
      <c r="J370" s="164"/>
      <c r="K370" s="21"/>
      <c r="L370" s="5"/>
      <c r="M370" s="5"/>
    </row>
    <row r="371" spans="1:14" ht="18.75">
      <c r="A371" s="145"/>
      <c r="B371" s="131" t="s">
        <v>39</v>
      </c>
      <c r="C371" s="131"/>
      <c r="D371" s="150" t="s">
        <v>112</v>
      </c>
      <c r="E371" s="150"/>
      <c r="F371" s="41">
        <v>510</v>
      </c>
      <c r="G371" s="42">
        <v>70</v>
      </c>
      <c r="H371" s="151">
        <f aca="true" t="shared" si="13" ref="H371:H400">F371*G371</f>
        <v>35700</v>
      </c>
      <c r="I371" s="151"/>
      <c r="J371" s="151"/>
      <c r="K371" s="21" t="s">
        <v>300</v>
      </c>
      <c r="L371" s="5"/>
      <c r="M371" s="5"/>
      <c r="N371" t="s">
        <v>30</v>
      </c>
    </row>
    <row r="372" spans="1:15" ht="18.75">
      <c r="A372" s="145"/>
      <c r="B372" s="131" t="s">
        <v>306</v>
      </c>
      <c r="C372" s="131"/>
      <c r="D372" s="150" t="s">
        <v>230</v>
      </c>
      <c r="E372" s="150"/>
      <c r="F372" s="41">
        <v>16</v>
      </c>
      <c r="G372" s="42">
        <v>800</v>
      </c>
      <c r="H372" s="151">
        <f t="shared" si="13"/>
        <v>12800</v>
      </c>
      <c r="I372" s="151"/>
      <c r="J372" s="151"/>
      <c r="K372" s="21" t="s">
        <v>300</v>
      </c>
      <c r="L372" s="5"/>
      <c r="M372" s="5"/>
      <c r="O372" t="s">
        <v>467</v>
      </c>
    </row>
    <row r="373" spans="1:14" ht="18.75">
      <c r="A373" s="145"/>
      <c r="B373" s="131" t="s">
        <v>226</v>
      </c>
      <c r="C373" s="131"/>
      <c r="D373" s="150" t="s">
        <v>179</v>
      </c>
      <c r="E373" s="150"/>
      <c r="F373" s="41">
        <v>82</v>
      </c>
      <c r="G373" s="42">
        <v>190</v>
      </c>
      <c r="H373" s="151">
        <f t="shared" si="13"/>
        <v>15580</v>
      </c>
      <c r="I373" s="151"/>
      <c r="J373" s="151"/>
      <c r="K373" s="21" t="s">
        <v>300</v>
      </c>
      <c r="L373" s="5"/>
      <c r="M373" s="5"/>
      <c r="N373" t="s">
        <v>30</v>
      </c>
    </row>
    <row r="374" spans="1:13" ht="18.75" hidden="1">
      <c r="A374" s="145"/>
      <c r="B374" s="131"/>
      <c r="C374" s="131"/>
      <c r="D374" s="150"/>
      <c r="E374" s="150"/>
      <c r="F374" s="41"/>
      <c r="G374" s="42"/>
      <c r="H374" s="151">
        <f t="shared" si="13"/>
        <v>0</v>
      </c>
      <c r="I374" s="151"/>
      <c r="J374" s="151"/>
      <c r="K374" s="21" t="s">
        <v>300</v>
      </c>
      <c r="L374" s="5"/>
      <c r="M374" s="5"/>
    </row>
    <row r="375" spans="1:14" ht="18.75">
      <c r="A375" s="145"/>
      <c r="B375" s="131" t="s">
        <v>332</v>
      </c>
      <c r="C375" s="131"/>
      <c r="D375" s="150" t="s">
        <v>40</v>
      </c>
      <c r="E375" s="150"/>
      <c r="F375" s="41">
        <v>1615</v>
      </c>
      <c r="G375" s="42">
        <v>100</v>
      </c>
      <c r="H375" s="151">
        <f t="shared" si="13"/>
        <v>161500</v>
      </c>
      <c r="I375" s="151"/>
      <c r="J375" s="151"/>
      <c r="K375" s="21" t="s">
        <v>300</v>
      </c>
      <c r="L375" s="5"/>
      <c r="M375" s="5"/>
      <c r="N375" t="s">
        <v>30</v>
      </c>
    </row>
    <row r="376" spans="1:13" ht="18.75" hidden="1">
      <c r="A376" s="145"/>
      <c r="B376" s="131"/>
      <c r="C376" s="131"/>
      <c r="D376" s="150"/>
      <c r="E376" s="150"/>
      <c r="F376" s="41"/>
      <c r="G376" s="42"/>
      <c r="H376" s="151">
        <f t="shared" si="13"/>
        <v>0</v>
      </c>
      <c r="I376" s="151"/>
      <c r="J376" s="151"/>
      <c r="K376" s="21" t="s">
        <v>300</v>
      </c>
      <c r="L376" s="5"/>
      <c r="M376" s="5"/>
    </row>
    <row r="377" spans="1:15" ht="18.75">
      <c r="A377" s="145"/>
      <c r="B377" s="131" t="s">
        <v>426</v>
      </c>
      <c r="C377" s="131"/>
      <c r="D377" s="150" t="s">
        <v>427</v>
      </c>
      <c r="E377" s="150"/>
      <c r="F377" s="41">
        <v>25</v>
      </c>
      <c r="G377" s="42">
        <v>100</v>
      </c>
      <c r="H377" s="151">
        <f t="shared" si="13"/>
        <v>2500</v>
      </c>
      <c r="I377" s="151"/>
      <c r="J377" s="151"/>
      <c r="K377" s="21" t="s">
        <v>300</v>
      </c>
      <c r="L377" s="5"/>
      <c r="M377" s="5"/>
      <c r="O377" t="s">
        <v>467</v>
      </c>
    </row>
    <row r="378" spans="1:13" ht="18.75" hidden="1">
      <c r="A378" s="145"/>
      <c r="B378" s="131"/>
      <c r="C378" s="131"/>
      <c r="D378" s="150"/>
      <c r="E378" s="150"/>
      <c r="F378" s="41"/>
      <c r="G378" s="42"/>
      <c r="H378" s="151">
        <f t="shared" si="13"/>
        <v>0</v>
      </c>
      <c r="I378" s="151"/>
      <c r="J378" s="151"/>
      <c r="K378" s="21" t="s">
        <v>300</v>
      </c>
      <c r="L378" s="5"/>
      <c r="M378" s="5"/>
    </row>
    <row r="379" spans="1:13" ht="18.75" customHeight="1">
      <c r="A379" s="145"/>
      <c r="B379" s="131" t="s">
        <v>227</v>
      </c>
      <c r="C379" s="131"/>
      <c r="D379" s="150" t="s">
        <v>229</v>
      </c>
      <c r="E379" s="150"/>
      <c r="F379" s="41">
        <v>123</v>
      </c>
      <c r="G379" s="42">
        <v>250</v>
      </c>
      <c r="H379" s="151">
        <f t="shared" si="13"/>
        <v>30750</v>
      </c>
      <c r="I379" s="151"/>
      <c r="J379" s="151"/>
      <c r="K379" s="21" t="s">
        <v>298</v>
      </c>
      <c r="L379" s="5"/>
      <c r="M379" s="5"/>
    </row>
    <row r="380" spans="1:13" ht="18.75" hidden="1">
      <c r="A380" s="145"/>
      <c r="B380" s="131"/>
      <c r="C380" s="131"/>
      <c r="D380" s="150"/>
      <c r="E380" s="150"/>
      <c r="F380" s="41"/>
      <c r="G380" s="42"/>
      <c r="H380" s="151">
        <f t="shared" si="13"/>
        <v>0</v>
      </c>
      <c r="I380" s="151"/>
      <c r="J380" s="151"/>
      <c r="K380" s="21" t="s">
        <v>300</v>
      </c>
      <c r="L380" s="5"/>
      <c r="M380" s="5"/>
    </row>
    <row r="381" spans="1:15" ht="18.75">
      <c r="A381" s="145"/>
      <c r="B381" s="131" t="s">
        <v>228</v>
      </c>
      <c r="C381" s="131"/>
      <c r="D381" s="150" t="s">
        <v>118</v>
      </c>
      <c r="E381" s="150"/>
      <c r="F381" s="41">
        <v>350</v>
      </c>
      <c r="G381" s="42">
        <v>180</v>
      </c>
      <c r="H381" s="151">
        <f t="shared" si="13"/>
        <v>63000</v>
      </c>
      <c r="I381" s="151"/>
      <c r="J381" s="151"/>
      <c r="K381" s="21" t="s">
        <v>298</v>
      </c>
      <c r="L381" s="5"/>
      <c r="M381" s="5"/>
      <c r="O381" t="s">
        <v>467</v>
      </c>
    </row>
    <row r="382" spans="1:14" ht="18.75">
      <c r="A382" s="145"/>
      <c r="B382" s="131" t="s">
        <v>309</v>
      </c>
      <c r="C382" s="131"/>
      <c r="D382" s="150" t="s">
        <v>230</v>
      </c>
      <c r="E382" s="150"/>
      <c r="F382" s="41">
        <v>2242</v>
      </c>
      <c r="G382" s="42">
        <v>190</v>
      </c>
      <c r="H382" s="151">
        <f>G382*F382</f>
        <v>425980</v>
      </c>
      <c r="I382" s="151"/>
      <c r="J382" s="151"/>
      <c r="K382" s="21" t="s">
        <v>300</v>
      </c>
      <c r="L382" s="5"/>
      <c r="M382" s="5"/>
      <c r="N382" t="s">
        <v>30</v>
      </c>
    </row>
    <row r="383" spans="1:13" ht="18.75" hidden="1">
      <c r="A383" s="145"/>
      <c r="B383" s="131"/>
      <c r="C383" s="131"/>
      <c r="D383" s="150"/>
      <c r="E383" s="150"/>
      <c r="F383" s="41"/>
      <c r="G383" s="42"/>
      <c r="H383" s="151">
        <f t="shared" si="13"/>
        <v>0</v>
      </c>
      <c r="I383" s="151"/>
      <c r="J383" s="151"/>
      <c r="K383" s="21" t="s">
        <v>300</v>
      </c>
      <c r="L383" s="5"/>
      <c r="M383" s="5"/>
    </row>
    <row r="384" spans="1:15" ht="18.75">
      <c r="A384" s="145"/>
      <c r="B384" s="131" t="s">
        <v>413</v>
      </c>
      <c r="C384" s="131"/>
      <c r="D384" s="150" t="s">
        <v>111</v>
      </c>
      <c r="E384" s="150"/>
      <c r="F384" s="41">
        <v>120</v>
      </c>
      <c r="G384" s="42">
        <v>25</v>
      </c>
      <c r="H384" s="151">
        <f>F384*G384</f>
        <v>3000</v>
      </c>
      <c r="I384" s="151"/>
      <c r="J384" s="151"/>
      <c r="K384" s="21" t="s">
        <v>300</v>
      </c>
      <c r="L384" s="5"/>
      <c r="M384" s="5"/>
      <c r="O384" t="s">
        <v>467</v>
      </c>
    </row>
    <row r="385" spans="1:13" ht="18.75">
      <c r="A385" s="145"/>
      <c r="B385" s="131" t="s">
        <v>231</v>
      </c>
      <c r="C385" s="131"/>
      <c r="D385" s="150" t="s">
        <v>112</v>
      </c>
      <c r="E385" s="150"/>
      <c r="F385" s="41">
        <v>2700</v>
      </c>
      <c r="G385" s="42">
        <v>5</v>
      </c>
      <c r="H385" s="151">
        <f t="shared" si="13"/>
        <v>13500</v>
      </c>
      <c r="I385" s="151"/>
      <c r="J385" s="151"/>
      <c r="K385" s="21" t="s">
        <v>300</v>
      </c>
      <c r="L385" s="5"/>
      <c r="M385" s="5"/>
    </row>
    <row r="386" spans="1:14" ht="18.75">
      <c r="A386" s="145"/>
      <c r="B386" s="131" t="s">
        <v>416</v>
      </c>
      <c r="C386" s="131"/>
      <c r="D386" s="150" t="s">
        <v>417</v>
      </c>
      <c r="E386" s="150"/>
      <c r="F386" s="41">
        <v>14</v>
      </c>
      <c r="G386" s="42">
        <v>100</v>
      </c>
      <c r="H386" s="151">
        <f t="shared" si="13"/>
        <v>1400</v>
      </c>
      <c r="I386" s="151"/>
      <c r="J386" s="151"/>
      <c r="K386" s="21" t="s">
        <v>298</v>
      </c>
      <c r="L386" s="5"/>
      <c r="M386" s="5"/>
      <c r="N386" t="s">
        <v>30</v>
      </c>
    </row>
    <row r="387" spans="1:13" ht="1.5" customHeight="1">
      <c r="A387" s="145"/>
      <c r="B387" s="131"/>
      <c r="C387" s="131"/>
      <c r="D387" s="150"/>
      <c r="E387" s="150"/>
      <c r="F387" s="41"/>
      <c r="G387" s="42"/>
      <c r="H387" s="151">
        <f t="shared" si="13"/>
        <v>0</v>
      </c>
      <c r="I387" s="151"/>
      <c r="J387" s="151"/>
      <c r="K387" s="21" t="s">
        <v>298</v>
      </c>
      <c r="L387" s="5"/>
      <c r="M387" s="5"/>
    </row>
    <row r="388" spans="1:15" ht="18.75">
      <c r="A388" s="145"/>
      <c r="B388" s="131" t="s">
        <v>418</v>
      </c>
      <c r="C388" s="131"/>
      <c r="D388" s="150" t="s">
        <v>111</v>
      </c>
      <c r="E388" s="150"/>
      <c r="F388" s="41">
        <v>5500</v>
      </c>
      <c r="G388" s="42">
        <v>0.6</v>
      </c>
      <c r="H388" s="151">
        <f t="shared" si="13"/>
        <v>3300</v>
      </c>
      <c r="I388" s="151"/>
      <c r="J388" s="151"/>
      <c r="K388" s="21" t="s">
        <v>298</v>
      </c>
      <c r="L388" s="5"/>
      <c r="M388" s="5"/>
      <c r="O388" t="s">
        <v>467</v>
      </c>
    </row>
    <row r="389" spans="1:15" ht="18.75">
      <c r="A389" s="145"/>
      <c r="B389" s="131" t="s">
        <v>420</v>
      </c>
      <c r="C389" s="131"/>
      <c r="D389" s="150" t="s">
        <v>146</v>
      </c>
      <c r="E389" s="150"/>
      <c r="F389" s="41">
        <v>30</v>
      </c>
      <c r="G389" s="42">
        <v>280</v>
      </c>
      <c r="H389" s="151">
        <f t="shared" si="13"/>
        <v>8400</v>
      </c>
      <c r="I389" s="151"/>
      <c r="J389" s="151"/>
      <c r="K389" s="21" t="s">
        <v>298</v>
      </c>
      <c r="L389" s="5"/>
      <c r="M389" s="5"/>
      <c r="O389" t="s">
        <v>467</v>
      </c>
    </row>
    <row r="390" spans="1:14" ht="18.75">
      <c r="A390" s="145"/>
      <c r="B390" s="131" t="s">
        <v>512</v>
      </c>
      <c r="C390" s="131"/>
      <c r="D390" s="150" t="s">
        <v>112</v>
      </c>
      <c r="E390" s="150"/>
      <c r="F390" s="41">
        <v>500</v>
      </c>
      <c r="G390" s="42">
        <v>5.5</v>
      </c>
      <c r="H390" s="151">
        <f t="shared" si="13"/>
        <v>2750</v>
      </c>
      <c r="I390" s="151"/>
      <c r="J390" s="151"/>
      <c r="K390" s="21" t="s">
        <v>298</v>
      </c>
      <c r="L390" s="5"/>
      <c r="M390" s="5"/>
      <c r="N390" t="s">
        <v>30</v>
      </c>
    </row>
    <row r="391" spans="1:14" ht="18.75">
      <c r="A391" s="145"/>
      <c r="B391" s="131" t="s">
        <v>308</v>
      </c>
      <c r="C391" s="131"/>
      <c r="D391" s="150" t="s">
        <v>112</v>
      </c>
      <c r="E391" s="150"/>
      <c r="F391" s="41">
        <v>1951</v>
      </c>
      <c r="G391" s="42">
        <v>10</v>
      </c>
      <c r="H391" s="151">
        <f>F391*G391</f>
        <v>19510</v>
      </c>
      <c r="I391" s="151"/>
      <c r="J391" s="151"/>
      <c r="K391" s="21" t="s">
        <v>300</v>
      </c>
      <c r="L391" s="5"/>
      <c r="M391" s="5"/>
      <c r="N391" t="s">
        <v>30</v>
      </c>
    </row>
    <row r="392" spans="1:14" ht="18.75">
      <c r="A392" s="145"/>
      <c r="B392" s="131" t="s">
        <v>41</v>
      </c>
      <c r="C392" s="131"/>
      <c r="D392" s="150" t="s">
        <v>146</v>
      </c>
      <c r="E392" s="150"/>
      <c r="F392" s="41">
        <v>140</v>
      </c>
      <c r="G392" s="42">
        <v>55</v>
      </c>
      <c r="H392" s="151">
        <f t="shared" si="13"/>
        <v>7700</v>
      </c>
      <c r="I392" s="151"/>
      <c r="J392" s="151"/>
      <c r="K392" s="21" t="s">
        <v>300</v>
      </c>
      <c r="L392" s="5"/>
      <c r="M392" s="5"/>
      <c r="N392" t="s">
        <v>30</v>
      </c>
    </row>
    <row r="393" spans="1:14" ht="18.75">
      <c r="A393" s="145"/>
      <c r="B393" s="131" t="s">
        <v>414</v>
      </c>
      <c r="C393" s="131"/>
      <c r="D393" s="150" t="s">
        <v>112</v>
      </c>
      <c r="E393" s="150"/>
      <c r="F393" s="41">
        <v>1160</v>
      </c>
      <c r="G393" s="42">
        <v>15</v>
      </c>
      <c r="H393" s="151">
        <f t="shared" si="13"/>
        <v>17400</v>
      </c>
      <c r="I393" s="151"/>
      <c r="J393" s="151"/>
      <c r="K393" s="21" t="s">
        <v>300</v>
      </c>
      <c r="L393" s="5"/>
      <c r="M393" s="5"/>
      <c r="N393" t="s">
        <v>30</v>
      </c>
    </row>
    <row r="394" spans="1:15" ht="18.75">
      <c r="A394" s="145"/>
      <c r="B394" s="131" t="s">
        <v>42</v>
      </c>
      <c r="C394" s="131"/>
      <c r="D394" s="150" t="s">
        <v>112</v>
      </c>
      <c r="E394" s="150"/>
      <c r="F394" s="41">
        <v>250</v>
      </c>
      <c r="G394" s="42">
        <v>11</v>
      </c>
      <c r="H394" s="151">
        <f t="shared" si="13"/>
        <v>2750</v>
      </c>
      <c r="I394" s="151"/>
      <c r="J394" s="151"/>
      <c r="K394" s="21" t="s">
        <v>300</v>
      </c>
      <c r="L394" s="5"/>
      <c r="M394" s="5"/>
      <c r="O394" t="s">
        <v>467</v>
      </c>
    </row>
    <row r="395" spans="1:14" ht="18.75">
      <c r="A395" s="145"/>
      <c r="B395" s="131" t="s">
        <v>508</v>
      </c>
      <c r="C395" s="131"/>
      <c r="D395" s="150" t="s">
        <v>427</v>
      </c>
      <c r="E395" s="150"/>
      <c r="F395" s="41">
        <v>40</v>
      </c>
      <c r="G395" s="42">
        <v>40</v>
      </c>
      <c r="H395" s="151">
        <f t="shared" si="13"/>
        <v>1600</v>
      </c>
      <c r="I395" s="151"/>
      <c r="J395" s="151"/>
      <c r="K395" s="21" t="s">
        <v>300</v>
      </c>
      <c r="L395" s="5"/>
      <c r="M395" s="5"/>
      <c r="N395" t="s">
        <v>30</v>
      </c>
    </row>
    <row r="396" spans="1:14" ht="18.75" customHeight="1">
      <c r="A396" s="145"/>
      <c r="B396" s="131" t="s">
        <v>412</v>
      </c>
      <c r="C396" s="131"/>
      <c r="D396" s="150" t="s">
        <v>230</v>
      </c>
      <c r="E396" s="150"/>
      <c r="F396" s="41">
        <v>1211</v>
      </c>
      <c r="G396" s="42">
        <v>200</v>
      </c>
      <c r="H396" s="151">
        <f t="shared" si="13"/>
        <v>242200</v>
      </c>
      <c r="I396" s="151"/>
      <c r="J396" s="151"/>
      <c r="K396" s="21" t="s">
        <v>300</v>
      </c>
      <c r="L396" s="5"/>
      <c r="M396" s="5"/>
      <c r="N396" t="s">
        <v>30</v>
      </c>
    </row>
    <row r="397" spans="1:15" ht="18.75">
      <c r="A397" s="145"/>
      <c r="B397" s="131" t="s">
        <v>305</v>
      </c>
      <c r="C397" s="131"/>
      <c r="D397" s="150" t="s">
        <v>111</v>
      </c>
      <c r="E397" s="150"/>
      <c r="F397" s="41">
        <v>5</v>
      </c>
      <c r="G397" s="42">
        <v>3500</v>
      </c>
      <c r="H397" s="151">
        <f>F397*G397</f>
        <v>17500</v>
      </c>
      <c r="I397" s="151"/>
      <c r="J397" s="151"/>
      <c r="K397" s="21" t="s">
        <v>298</v>
      </c>
      <c r="L397" s="5"/>
      <c r="M397" s="5"/>
      <c r="O397" t="s">
        <v>467</v>
      </c>
    </row>
    <row r="398" spans="1:14" ht="18.75">
      <c r="A398" s="145"/>
      <c r="B398" s="131" t="s">
        <v>38</v>
      </c>
      <c r="C398" s="131"/>
      <c r="D398" s="155" t="s">
        <v>112</v>
      </c>
      <c r="E398" s="156"/>
      <c r="F398" s="41">
        <v>1448</v>
      </c>
      <c r="G398" s="42">
        <v>15</v>
      </c>
      <c r="H398" s="157">
        <f>F398*G398</f>
        <v>21720</v>
      </c>
      <c r="I398" s="158"/>
      <c r="J398" s="43"/>
      <c r="K398" s="21" t="s">
        <v>298</v>
      </c>
      <c r="L398" s="5"/>
      <c r="M398" s="5"/>
      <c r="N398" t="s">
        <v>30</v>
      </c>
    </row>
    <row r="399" spans="1:14" ht="18.75">
      <c r="A399" s="145"/>
      <c r="B399" s="131" t="s">
        <v>37</v>
      </c>
      <c r="C399" s="131"/>
      <c r="D399" s="150" t="s">
        <v>112</v>
      </c>
      <c r="E399" s="150"/>
      <c r="F399" s="41">
        <v>1478</v>
      </c>
      <c r="G399" s="42">
        <v>15</v>
      </c>
      <c r="H399" s="151">
        <f>G399*F399</f>
        <v>22170</v>
      </c>
      <c r="I399" s="151"/>
      <c r="J399" s="151"/>
      <c r="K399" s="21" t="s">
        <v>300</v>
      </c>
      <c r="L399" s="5"/>
      <c r="M399" s="5"/>
      <c r="N399" t="s">
        <v>30</v>
      </c>
    </row>
    <row r="400" spans="1:14" ht="18.75">
      <c r="A400" s="145"/>
      <c r="B400" s="131" t="s">
        <v>415</v>
      </c>
      <c r="C400" s="131"/>
      <c r="D400" s="150" t="s">
        <v>112</v>
      </c>
      <c r="E400" s="150"/>
      <c r="F400" s="41">
        <v>53</v>
      </c>
      <c r="G400" s="42">
        <v>40</v>
      </c>
      <c r="H400" s="151">
        <f t="shared" si="13"/>
        <v>2120</v>
      </c>
      <c r="I400" s="151"/>
      <c r="J400" s="151"/>
      <c r="K400" s="21" t="s">
        <v>300</v>
      </c>
      <c r="L400" s="5"/>
      <c r="M400" s="5"/>
      <c r="N400" t="s">
        <v>30</v>
      </c>
    </row>
    <row r="401" spans="1:14" ht="18.75">
      <c r="A401" s="145"/>
      <c r="B401" s="131" t="s">
        <v>511</v>
      </c>
      <c r="C401" s="131"/>
      <c r="D401" s="150" t="s">
        <v>111</v>
      </c>
      <c r="E401" s="150"/>
      <c r="F401" s="41">
        <v>40</v>
      </c>
      <c r="G401" s="42">
        <v>6</v>
      </c>
      <c r="H401" s="151">
        <f aca="true" t="shared" si="14" ref="H401:H423">F401*G401</f>
        <v>240</v>
      </c>
      <c r="I401" s="151"/>
      <c r="J401" s="151"/>
      <c r="K401" s="21" t="s">
        <v>300</v>
      </c>
      <c r="L401" s="5"/>
      <c r="M401" s="5"/>
      <c r="N401" t="s">
        <v>30</v>
      </c>
    </row>
    <row r="402" spans="1:14" ht="18.75">
      <c r="A402" s="145"/>
      <c r="B402" s="131" t="s">
        <v>509</v>
      </c>
      <c r="C402" s="131"/>
      <c r="D402" s="150" t="s">
        <v>510</v>
      </c>
      <c r="E402" s="150"/>
      <c r="F402" s="41">
        <v>240</v>
      </c>
      <c r="G402" s="42">
        <v>200</v>
      </c>
      <c r="H402" s="151">
        <f t="shared" si="14"/>
        <v>48000</v>
      </c>
      <c r="I402" s="151"/>
      <c r="J402" s="151"/>
      <c r="K402" s="21" t="s">
        <v>300</v>
      </c>
      <c r="L402" s="5"/>
      <c r="M402" s="5"/>
      <c r="N402" t="s">
        <v>30</v>
      </c>
    </row>
    <row r="403" spans="1:13" ht="0.75" customHeight="1">
      <c r="A403" s="145"/>
      <c r="B403" s="131"/>
      <c r="C403" s="131"/>
      <c r="D403" s="150"/>
      <c r="E403" s="150"/>
      <c r="F403" s="41"/>
      <c r="G403" s="42"/>
      <c r="H403" s="151">
        <f t="shared" si="14"/>
        <v>0</v>
      </c>
      <c r="I403" s="151"/>
      <c r="J403" s="151"/>
      <c r="K403" s="21" t="s">
        <v>300</v>
      </c>
      <c r="L403" s="5"/>
      <c r="M403" s="5"/>
    </row>
    <row r="404" spans="1:14" ht="18.75">
      <c r="A404" s="145"/>
      <c r="B404" s="131" t="s">
        <v>428</v>
      </c>
      <c r="C404" s="131"/>
      <c r="D404" s="150" t="s">
        <v>146</v>
      </c>
      <c r="E404" s="150"/>
      <c r="F404" s="41">
        <v>1632</v>
      </c>
      <c r="G404" s="42">
        <v>65</v>
      </c>
      <c r="H404" s="151">
        <f>F404*G404</f>
        <v>106080</v>
      </c>
      <c r="I404" s="151"/>
      <c r="J404" s="151"/>
      <c r="K404" s="21" t="s">
        <v>300</v>
      </c>
      <c r="L404" s="5"/>
      <c r="M404" s="5"/>
      <c r="N404" t="s">
        <v>30</v>
      </c>
    </row>
    <row r="405" spans="1:13" ht="18.75" hidden="1">
      <c r="A405" s="145"/>
      <c r="B405" s="131"/>
      <c r="C405" s="131"/>
      <c r="D405" s="150"/>
      <c r="E405" s="150"/>
      <c r="F405" s="41"/>
      <c r="G405" s="42"/>
      <c r="H405" s="151">
        <f>F405*G405</f>
        <v>0</v>
      </c>
      <c r="I405" s="151"/>
      <c r="J405" s="151"/>
      <c r="K405" s="21" t="s">
        <v>300</v>
      </c>
      <c r="L405" s="5"/>
      <c r="M405" s="5"/>
    </row>
    <row r="406" spans="1:15" ht="18.75">
      <c r="A406" s="145"/>
      <c r="B406" s="131" t="s">
        <v>419</v>
      </c>
      <c r="C406" s="131"/>
      <c r="D406" s="150" t="s">
        <v>232</v>
      </c>
      <c r="E406" s="150"/>
      <c r="F406" s="41">
        <v>150</v>
      </c>
      <c r="G406" s="42">
        <v>1500</v>
      </c>
      <c r="H406" s="151">
        <f>F406*G406</f>
        <v>225000</v>
      </c>
      <c r="I406" s="151"/>
      <c r="J406" s="151"/>
      <c r="K406" s="21" t="s">
        <v>300</v>
      </c>
      <c r="L406" s="5"/>
      <c r="M406" s="5"/>
      <c r="O406" t="s">
        <v>467</v>
      </c>
    </row>
    <row r="407" spans="1:13" ht="18.75">
      <c r="A407" s="145"/>
      <c r="B407" s="131" t="s">
        <v>421</v>
      </c>
      <c r="C407" s="131"/>
      <c r="D407" s="150" t="s">
        <v>111</v>
      </c>
      <c r="E407" s="150"/>
      <c r="F407" s="41">
        <v>35</v>
      </c>
      <c r="G407" s="42">
        <v>45</v>
      </c>
      <c r="H407" s="151">
        <f t="shared" si="14"/>
        <v>1575</v>
      </c>
      <c r="I407" s="151"/>
      <c r="J407" s="151"/>
      <c r="K407" s="21" t="s">
        <v>300</v>
      </c>
      <c r="L407" s="5"/>
      <c r="M407" s="5"/>
    </row>
    <row r="408" spans="1:15" ht="18.75">
      <c r="A408" s="145"/>
      <c r="B408" s="131" t="s">
        <v>44</v>
      </c>
      <c r="C408" s="131"/>
      <c r="D408" s="150" t="s">
        <v>111</v>
      </c>
      <c r="E408" s="150"/>
      <c r="F408" s="41">
        <v>50</v>
      </c>
      <c r="G408" s="42">
        <v>350</v>
      </c>
      <c r="H408" s="151">
        <f t="shared" si="14"/>
        <v>17500</v>
      </c>
      <c r="I408" s="151"/>
      <c r="J408" s="151"/>
      <c r="K408" s="21" t="s">
        <v>300</v>
      </c>
      <c r="L408" s="5"/>
      <c r="M408" s="5"/>
      <c r="O408" t="s">
        <v>467</v>
      </c>
    </row>
    <row r="409" spans="1:13" ht="18.75">
      <c r="A409" s="145"/>
      <c r="B409" s="131" t="s">
        <v>429</v>
      </c>
      <c r="C409" s="131"/>
      <c r="D409" s="150" t="s">
        <v>111</v>
      </c>
      <c r="E409" s="150"/>
      <c r="F409" s="41">
        <v>55</v>
      </c>
      <c r="G409" s="42">
        <v>8</v>
      </c>
      <c r="H409" s="151">
        <f>F409*G409</f>
        <v>440</v>
      </c>
      <c r="I409" s="151"/>
      <c r="J409" s="151"/>
      <c r="K409" s="21" t="s">
        <v>300</v>
      </c>
      <c r="L409" s="5"/>
      <c r="M409" s="5"/>
    </row>
    <row r="410" spans="1:14" ht="18.75">
      <c r="A410" s="145"/>
      <c r="B410" s="131" t="s">
        <v>430</v>
      </c>
      <c r="C410" s="131"/>
      <c r="D410" s="150" t="s">
        <v>111</v>
      </c>
      <c r="E410" s="150"/>
      <c r="F410" s="41">
        <v>55</v>
      </c>
      <c r="G410" s="42">
        <v>20</v>
      </c>
      <c r="H410" s="151">
        <f>F410*G410</f>
        <v>1100</v>
      </c>
      <c r="I410" s="151"/>
      <c r="J410" s="151"/>
      <c r="K410" s="21" t="s">
        <v>300</v>
      </c>
      <c r="L410" s="5"/>
      <c r="M410" s="5"/>
      <c r="N410" t="s">
        <v>30</v>
      </c>
    </row>
    <row r="411" spans="1:15" ht="17.25" customHeight="1">
      <c r="A411" s="145"/>
      <c r="B411" s="131" t="s">
        <v>43</v>
      </c>
      <c r="C411" s="131"/>
      <c r="D411" s="150" t="s">
        <v>111</v>
      </c>
      <c r="E411" s="150"/>
      <c r="F411" s="41">
        <v>27</v>
      </c>
      <c r="G411" s="42">
        <v>180.5</v>
      </c>
      <c r="H411" s="151">
        <f t="shared" si="14"/>
        <v>4873.5</v>
      </c>
      <c r="I411" s="151"/>
      <c r="J411" s="151"/>
      <c r="K411" s="21" t="s">
        <v>300</v>
      </c>
      <c r="L411" s="5"/>
      <c r="M411" s="5"/>
      <c r="O411" t="s">
        <v>467</v>
      </c>
    </row>
    <row r="412" spans="1:13" ht="18.75">
      <c r="A412" s="145"/>
      <c r="B412" s="131" t="s">
        <v>423</v>
      </c>
      <c r="C412" s="131"/>
      <c r="D412" s="150" t="s">
        <v>146</v>
      </c>
      <c r="E412" s="150"/>
      <c r="F412" s="41">
        <v>100</v>
      </c>
      <c r="G412" s="42">
        <v>20</v>
      </c>
      <c r="H412" s="151">
        <f t="shared" si="14"/>
        <v>2000</v>
      </c>
      <c r="I412" s="151"/>
      <c r="J412" s="151"/>
      <c r="K412" s="21" t="s">
        <v>300</v>
      </c>
      <c r="L412" s="5"/>
      <c r="M412" s="5"/>
    </row>
    <row r="413" spans="1:15" ht="18.75">
      <c r="A413" s="145"/>
      <c r="B413" s="131" t="s">
        <v>307</v>
      </c>
      <c r="C413" s="131"/>
      <c r="D413" s="150" t="s">
        <v>241</v>
      </c>
      <c r="E413" s="150"/>
      <c r="F413" s="41">
        <v>45</v>
      </c>
      <c r="G413" s="42">
        <v>120</v>
      </c>
      <c r="H413" s="151">
        <f t="shared" si="14"/>
        <v>5400</v>
      </c>
      <c r="I413" s="151"/>
      <c r="J413" s="151"/>
      <c r="K413" s="21" t="s">
        <v>300</v>
      </c>
      <c r="L413" s="5"/>
      <c r="M413" s="5"/>
      <c r="O413" t="s">
        <v>467</v>
      </c>
    </row>
    <row r="414" spans="1:13" ht="18.75" customHeight="1" hidden="1">
      <c r="A414" s="145"/>
      <c r="B414" s="131" t="s">
        <v>242</v>
      </c>
      <c r="C414" s="131"/>
      <c r="D414" s="150" t="s">
        <v>111</v>
      </c>
      <c r="E414" s="150"/>
      <c r="F414" s="41"/>
      <c r="G414" s="42"/>
      <c r="H414" s="151">
        <f t="shared" si="14"/>
        <v>0</v>
      </c>
      <c r="I414" s="151"/>
      <c r="J414" s="151"/>
      <c r="K414" s="21" t="s">
        <v>300</v>
      </c>
      <c r="L414" s="5"/>
      <c r="M414" s="5"/>
    </row>
    <row r="415" spans="1:13" ht="18.75" customHeight="1" hidden="1">
      <c r="A415" s="145"/>
      <c r="B415" s="131" t="s">
        <v>243</v>
      </c>
      <c r="C415" s="131"/>
      <c r="D415" s="150" t="s">
        <v>111</v>
      </c>
      <c r="E415" s="150"/>
      <c r="F415" s="41"/>
      <c r="G415" s="42"/>
      <c r="H415" s="151">
        <f t="shared" si="14"/>
        <v>0</v>
      </c>
      <c r="I415" s="151"/>
      <c r="J415" s="151"/>
      <c r="K415" s="21" t="s">
        <v>300</v>
      </c>
      <c r="L415" s="5"/>
      <c r="M415" s="5"/>
    </row>
    <row r="416" spans="1:13" ht="18.75" customHeight="1" hidden="1">
      <c r="A416" s="145"/>
      <c r="B416" s="131" t="s">
        <v>244</v>
      </c>
      <c r="C416" s="131"/>
      <c r="D416" s="150" t="s">
        <v>111</v>
      </c>
      <c r="E416" s="150"/>
      <c r="F416" s="41"/>
      <c r="G416" s="42"/>
      <c r="H416" s="151">
        <f t="shared" si="14"/>
        <v>0</v>
      </c>
      <c r="I416" s="151"/>
      <c r="J416" s="151"/>
      <c r="K416" s="21" t="s">
        <v>300</v>
      </c>
      <c r="L416" s="5"/>
      <c r="M416" s="5"/>
    </row>
    <row r="417" spans="1:13" ht="18.75" customHeight="1" hidden="1">
      <c r="A417" s="145"/>
      <c r="B417" s="131" t="s">
        <v>245</v>
      </c>
      <c r="C417" s="131"/>
      <c r="D417" s="150" t="s">
        <v>111</v>
      </c>
      <c r="E417" s="150"/>
      <c r="F417" s="41"/>
      <c r="G417" s="42"/>
      <c r="H417" s="151">
        <f t="shared" si="14"/>
        <v>0</v>
      </c>
      <c r="I417" s="151"/>
      <c r="J417" s="151"/>
      <c r="K417" s="21" t="s">
        <v>300</v>
      </c>
      <c r="L417" s="5"/>
      <c r="M417" s="5"/>
    </row>
    <row r="418" spans="1:13" ht="18.75" customHeight="1" hidden="1">
      <c r="A418" s="145"/>
      <c r="B418" s="131" t="s">
        <v>246</v>
      </c>
      <c r="C418" s="131"/>
      <c r="D418" s="150" t="s">
        <v>111</v>
      </c>
      <c r="E418" s="150"/>
      <c r="F418" s="41"/>
      <c r="G418" s="42"/>
      <c r="H418" s="151">
        <f t="shared" si="14"/>
        <v>0</v>
      </c>
      <c r="I418" s="151"/>
      <c r="J418" s="151"/>
      <c r="K418" s="21" t="s">
        <v>300</v>
      </c>
      <c r="L418" s="5"/>
      <c r="M418" s="5"/>
    </row>
    <row r="419" spans="1:13" ht="18.75">
      <c r="A419" s="145"/>
      <c r="B419" s="131" t="s">
        <v>432</v>
      </c>
      <c r="C419" s="131"/>
      <c r="D419" s="150" t="s">
        <v>417</v>
      </c>
      <c r="E419" s="150"/>
      <c r="F419" s="41">
        <v>33</v>
      </c>
      <c r="G419" s="42">
        <v>18</v>
      </c>
      <c r="H419" s="151">
        <f t="shared" si="14"/>
        <v>594</v>
      </c>
      <c r="I419" s="151"/>
      <c r="J419" s="151"/>
      <c r="K419" s="21" t="s">
        <v>300</v>
      </c>
      <c r="L419" s="5"/>
      <c r="M419" s="5"/>
    </row>
    <row r="420" spans="1:15" ht="18.75">
      <c r="A420" s="145"/>
      <c r="B420" s="131" t="s">
        <v>422</v>
      </c>
      <c r="C420" s="131"/>
      <c r="D420" s="150" t="s">
        <v>111</v>
      </c>
      <c r="E420" s="150"/>
      <c r="F420" s="41">
        <v>45</v>
      </c>
      <c r="G420" s="42">
        <v>250</v>
      </c>
      <c r="H420" s="151">
        <f t="shared" si="14"/>
        <v>11250</v>
      </c>
      <c r="I420" s="151"/>
      <c r="J420" s="151"/>
      <c r="K420" s="21" t="s">
        <v>300</v>
      </c>
      <c r="L420" s="5"/>
      <c r="M420" s="5"/>
      <c r="O420" t="s">
        <v>467</v>
      </c>
    </row>
    <row r="421" spans="1:13" ht="18.75" customHeight="1" hidden="1">
      <c r="A421" s="145"/>
      <c r="B421" s="131" t="s">
        <v>247</v>
      </c>
      <c r="C421" s="131"/>
      <c r="D421" s="150" t="s">
        <v>112</v>
      </c>
      <c r="E421" s="150"/>
      <c r="F421" s="41"/>
      <c r="G421" s="42"/>
      <c r="H421" s="151">
        <f t="shared" si="14"/>
        <v>0</v>
      </c>
      <c r="I421" s="151"/>
      <c r="J421" s="151"/>
      <c r="K421" s="21"/>
      <c r="L421" s="5"/>
      <c r="M421" s="5"/>
    </row>
    <row r="422" spans="1:13" ht="18.75" customHeight="1" hidden="1">
      <c r="A422" s="145"/>
      <c r="B422" s="131" t="s">
        <v>248</v>
      </c>
      <c r="C422" s="131"/>
      <c r="D422" s="150" t="s">
        <v>111</v>
      </c>
      <c r="E422" s="150"/>
      <c r="F422" s="41"/>
      <c r="G422" s="42"/>
      <c r="H422" s="151">
        <f t="shared" si="14"/>
        <v>0</v>
      </c>
      <c r="I422" s="151"/>
      <c r="J422" s="151"/>
      <c r="K422" s="21"/>
      <c r="L422" s="5"/>
      <c r="M422" s="5"/>
    </row>
    <row r="423" spans="1:13" ht="18.75" customHeight="1" hidden="1">
      <c r="A423" s="145"/>
      <c r="B423" s="131" t="s">
        <v>249</v>
      </c>
      <c r="C423" s="131"/>
      <c r="D423" s="150" t="s">
        <v>111</v>
      </c>
      <c r="E423" s="150"/>
      <c r="F423" s="41"/>
      <c r="G423" s="42"/>
      <c r="H423" s="151">
        <f t="shared" si="14"/>
        <v>0</v>
      </c>
      <c r="I423" s="151"/>
      <c r="J423" s="151"/>
      <c r="K423" s="21"/>
      <c r="L423" s="5"/>
      <c r="M423" s="5"/>
    </row>
    <row r="424" spans="1:13" ht="21" customHeight="1">
      <c r="A424" s="145"/>
      <c r="B424" s="205" t="s">
        <v>313</v>
      </c>
      <c r="C424" s="205"/>
      <c r="D424" s="205"/>
      <c r="E424" s="205"/>
      <c r="F424" s="205"/>
      <c r="G424" s="205"/>
      <c r="H424" s="163">
        <f>SUM(H371:J423)</f>
        <v>1558882.5</v>
      </c>
      <c r="I424" s="163"/>
      <c r="J424" s="163"/>
      <c r="K424" s="15">
        <f>H424</f>
        <v>1558882.5</v>
      </c>
      <c r="L424" s="5"/>
      <c r="M424" s="20"/>
    </row>
    <row r="425" spans="1:14" ht="18.75" customHeight="1">
      <c r="A425" s="145"/>
      <c r="B425" s="206" t="s">
        <v>513</v>
      </c>
      <c r="C425" s="206"/>
      <c r="D425" s="206"/>
      <c r="E425" s="206"/>
      <c r="F425" s="206"/>
      <c r="G425" s="206"/>
      <c r="H425" s="206"/>
      <c r="I425" s="151">
        <v>264205</v>
      </c>
      <c r="J425" s="151"/>
      <c r="K425" s="21">
        <f aca="true" t="shared" si="15" ref="K425:K431">I425</f>
        <v>264205</v>
      </c>
      <c r="L425" s="5"/>
      <c r="M425" s="19"/>
      <c r="N425" t="s">
        <v>30</v>
      </c>
    </row>
    <row r="426" spans="1:14" ht="18.75">
      <c r="A426" s="145"/>
      <c r="B426" s="206" t="s">
        <v>515</v>
      </c>
      <c r="C426" s="206"/>
      <c r="D426" s="206"/>
      <c r="E426" s="206"/>
      <c r="F426" s="206"/>
      <c r="G426" s="206"/>
      <c r="H426" s="206"/>
      <c r="I426" s="207">
        <v>214600</v>
      </c>
      <c r="J426" s="207"/>
      <c r="K426" s="21">
        <f t="shared" si="15"/>
        <v>214600</v>
      </c>
      <c r="L426" s="5"/>
      <c r="M426" s="20"/>
      <c r="N426" t="s">
        <v>30</v>
      </c>
    </row>
    <row r="427" spans="1:14" ht="18.75">
      <c r="A427" s="145"/>
      <c r="B427" s="208" t="s">
        <v>514</v>
      </c>
      <c r="C427" s="209"/>
      <c r="D427" s="209"/>
      <c r="E427" s="209"/>
      <c r="F427" s="209"/>
      <c r="G427" s="209"/>
      <c r="H427" s="210"/>
      <c r="I427" s="207">
        <v>10200</v>
      </c>
      <c r="J427" s="207"/>
      <c r="K427" s="21">
        <f t="shared" si="15"/>
        <v>10200</v>
      </c>
      <c r="L427" s="5"/>
      <c r="M427" s="20"/>
      <c r="N427" t="s">
        <v>30</v>
      </c>
    </row>
    <row r="428" spans="1:14" ht="18.75">
      <c r="A428" s="145"/>
      <c r="B428" s="131" t="s">
        <v>518</v>
      </c>
      <c r="C428" s="131"/>
      <c r="D428" s="131"/>
      <c r="E428" s="131"/>
      <c r="F428" s="131"/>
      <c r="G428" s="131"/>
      <c r="H428" s="131"/>
      <c r="I428" s="207">
        <v>9730</v>
      </c>
      <c r="J428" s="207"/>
      <c r="K428" s="21">
        <f t="shared" si="15"/>
        <v>9730</v>
      </c>
      <c r="L428" s="5"/>
      <c r="M428" s="5"/>
      <c r="N428" t="s">
        <v>30</v>
      </c>
    </row>
    <row r="429" spans="1:14" ht="18.75">
      <c r="A429" s="145"/>
      <c r="B429" s="206" t="s">
        <v>517</v>
      </c>
      <c r="C429" s="206"/>
      <c r="D429" s="206"/>
      <c r="E429" s="206"/>
      <c r="F429" s="206"/>
      <c r="G429" s="206"/>
      <c r="H429" s="206"/>
      <c r="I429" s="207">
        <v>46848</v>
      </c>
      <c r="J429" s="207"/>
      <c r="K429" s="21">
        <f t="shared" si="15"/>
        <v>46848</v>
      </c>
      <c r="L429" s="5"/>
      <c r="M429" s="20"/>
      <c r="N429" t="s">
        <v>30</v>
      </c>
    </row>
    <row r="430" spans="1:14" ht="18.75">
      <c r="A430" s="145"/>
      <c r="B430" s="206" t="s">
        <v>516</v>
      </c>
      <c r="C430" s="206"/>
      <c r="D430" s="206"/>
      <c r="E430" s="206"/>
      <c r="F430" s="206"/>
      <c r="G430" s="206"/>
      <c r="H430" s="206"/>
      <c r="I430" s="207">
        <v>15200</v>
      </c>
      <c r="J430" s="207"/>
      <c r="K430" s="21">
        <f t="shared" si="15"/>
        <v>15200</v>
      </c>
      <c r="L430" s="5"/>
      <c r="M430" s="5"/>
      <c r="N430" t="s">
        <v>30</v>
      </c>
    </row>
    <row r="431" spans="1:14" ht="18.75">
      <c r="A431" s="145"/>
      <c r="B431" s="131" t="s">
        <v>433</v>
      </c>
      <c r="C431" s="131"/>
      <c r="D431" s="131"/>
      <c r="E431" s="131"/>
      <c r="F431" s="131"/>
      <c r="G431" s="131"/>
      <c r="H431" s="131"/>
      <c r="I431" s="207">
        <v>59530</v>
      </c>
      <c r="J431" s="207"/>
      <c r="K431" s="21">
        <f t="shared" si="15"/>
        <v>59530</v>
      </c>
      <c r="L431" s="5"/>
      <c r="M431" s="20"/>
      <c r="N431" t="s">
        <v>30</v>
      </c>
    </row>
    <row r="432" spans="1:13" ht="18.75" customHeight="1">
      <c r="A432" s="145"/>
      <c r="B432" s="172" t="s">
        <v>317</v>
      </c>
      <c r="C432" s="172"/>
      <c r="D432" s="172"/>
      <c r="E432" s="172"/>
      <c r="F432" s="172"/>
      <c r="G432" s="172"/>
      <c r="H432" s="172"/>
      <c r="I432" s="211"/>
      <c r="J432" s="211"/>
      <c r="K432" s="21"/>
      <c r="L432" s="5"/>
      <c r="M432" s="5"/>
    </row>
    <row r="433" spans="1:13" ht="18.75" customHeight="1">
      <c r="A433" s="145"/>
      <c r="B433" s="164" t="s">
        <v>151</v>
      </c>
      <c r="C433" s="164"/>
      <c r="D433" s="164"/>
      <c r="E433" s="164"/>
      <c r="F433" s="164"/>
      <c r="G433" s="164"/>
      <c r="H433" s="164"/>
      <c r="I433" s="211"/>
      <c r="J433" s="211"/>
      <c r="K433" s="21"/>
      <c r="L433" s="5"/>
      <c r="M433" s="19"/>
    </row>
    <row r="434" spans="1:13" ht="18.75" customHeight="1">
      <c r="A434" s="145"/>
      <c r="B434" s="131" t="s">
        <v>519</v>
      </c>
      <c r="C434" s="131"/>
      <c r="D434" s="131"/>
      <c r="E434" s="131"/>
      <c r="F434" s="131"/>
      <c r="G434" s="131"/>
      <c r="H434" s="131"/>
      <c r="I434" s="60">
        <v>17000</v>
      </c>
      <c r="J434" s="60"/>
      <c r="K434" s="21"/>
      <c r="L434" s="5"/>
      <c r="M434" s="19"/>
    </row>
    <row r="435" spans="1:13" ht="18.75" customHeight="1">
      <c r="A435" s="145"/>
      <c r="B435" s="131" t="s">
        <v>520</v>
      </c>
      <c r="C435" s="131"/>
      <c r="D435" s="131"/>
      <c r="E435" s="131"/>
      <c r="F435" s="131"/>
      <c r="G435" s="131"/>
      <c r="H435" s="131"/>
      <c r="I435" s="60">
        <v>25650</v>
      </c>
      <c r="J435" s="60"/>
      <c r="K435" s="21"/>
      <c r="L435" s="5"/>
      <c r="M435" s="19"/>
    </row>
    <row r="436" spans="1:13" ht="18.75" customHeight="1">
      <c r="A436" s="145"/>
      <c r="B436" s="131" t="s">
        <v>521</v>
      </c>
      <c r="C436" s="131"/>
      <c r="D436" s="131"/>
      <c r="E436" s="131"/>
      <c r="F436" s="131"/>
      <c r="G436" s="131"/>
      <c r="H436" s="131"/>
      <c r="I436" s="60">
        <v>2000</v>
      </c>
      <c r="J436" s="60"/>
      <c r="K436" s="21"/>
      <c r="L436" s="5"/>
      <c r="M436" s="19"/>
    </row>
    <row r="437" spans="1:13" ht="18.75" customHeight="1">
      <c r="A437" s="145"/>
      <c r="B437" s="131" t="s">
        <v>434</v>
      </c>
      <c r="C437" s="131"/>
      <c r="D437" s="131"/>
      <c r="E437" s="131"/>
      <c r="F437" s="131"/>
      <c r="G437" s="131"/>
      <c r="H437" s="131"/>
      <c r="I437" s="60">
        <v>1750</v>
      </c>
      <c r="J437" s="60"/>
      <c r="K437" s="21"/>
      <c r="L437" s="5"/>
      <c r="M437" s="19"/>
    </row>
    <row r="438" spans="1:13" ht="18.75" customHeight="1">
      <c r="A438" s="145"/>
      <c r="B438" s="131" t="s">
        <v>522</v>
      </c>
      <c r="C438" s="131"/>
      <c r="D438" s="131"/>
      <c r="E438" s="131"/>
      <c r="F438" s="131"/>
      <c r="G438" s="131"/>
      <c r="H438" s="131"/>
      <c r="I438" s="60">
        <v>1350</v>
      </c>
      <c r="J438" s="60"/>
      <c r="K438" s="21"/>
      <c r="L438" s="5"/>
      <c r="M438" s="19"/>
    </row>
    <row r="439" spans="1:13" ht="18.75" customHeight="1">
      <c r="A439" s="145"/>
      <c r="B439" s="131" t="s">
        <v>523</v>
      </c>
      <c r="C439" s="131"/>
      <c r="D439" s="131"/>
      <c r="E439" s="131"/>
      <c r="F439" s="131"/>
      <c r="G439" s="131"/>
      <c r="H439" s="131"/>
      <c r="I439" s="60">
        <v>1350</v>
      </c>
      <c r="J439" s="60"/>
      <c r="K439" s="21"/>
      <c r="L439" s="5"/>
      <c r="M439" s="19"/>
    </row>
    <row r="440" spans="1:13" ht="18.75" customHeight="1">
      <c r="A440" s="145"/>
      <c r="B440" s="125" t="s">
        <v>524</v>
      </c>
      <c r="C440" s="126"/>
      <c r="D440" s="126"/>
      <c r="E440" s="126"/>
      <c r="F440" s="126"/>
      <c r="G440" s="126"/>
      <c r="H440" s="127"/>
      <c r="I440" s="60">
        <v>1250</v>
      </c>
      <c r="J440" s="60"/>
      <c r="K440" s="21"/>
      <c r="L440" s="5"/>
      <c r="M440" s="19"/>
    </row>
    <row r="441" spans="1:13" ht="18.75" customHeight="1">
      <c r="A441" s="145"/>
      <c r="B441" s="131" t="s">
        <v>525</v>
      </c>
      <c r="C441" s="131"/>
      <c r="D441" s="131"/>
      <c r="E441" s="131"/>
      <c r="F441" s="131"/>
      <c r="G441" s="131"/>
      <c r="H441" s="131"/>
      <c r="I441" s="60">
        <v>1575</v>
      </c>
      <c r="J441" s="60"/>
      <c r="K441" s="21"/>
      <c r="L441" s="5"/>
      <c r="M441" s="19"/>
    </row>
    <row r="442" spans="1:13" ht="18.75" customHeight="1">
      <c r="A442" s="145"/>
      <c r="B442" s="131" t="s">
        <v>526</v>
      </c>
      <c r="C442" s="131"/>
      <c r="D442" s="131"/>
      <c r="E442" s="131"/>
      <c r="F442" s="131"/>
      <c r="G442" s="131"/>
      <c r="H442" s="131"/>
      <c r="I442" s="60">
        <v>1650</v>
      </c>
      <c r="J442" s="60"/>
      <c r="K442" s="21"/>
      <c r="L442" s="5"/>
      <c r="M442" s="19"/>
    </row>
    <row r="443" spans="1:13" ht="18.75" customHeight="1">
      <c r="A443" s="145"/>
      <c r="B443" s="131" t="s">
        <v>527</v>
      </c>
      <c r="C443" s="131"/>
      <c r="D443" s="131"/>
      <c r="E443" s="131"/>
      <c r="F443" s="131"/>
      <c r="G443" s="131"/>
      <c r="H443" s="131"/>
      <c r="I443" s="60">
        <v>625</v>
      </c>
      <c r="J443" s="60"/>
      <c r="K443" s="21"/>
      <c r="L443" s="5"/>
      <c r="M443" s="19"/>
    </row>
    <row r="444" spans="1:13" ht="18.75" customHeight="1">
      <c r="A444" s="145"/>
      <c r="B444" s="131" t="s">
        <v>528</v>
      </c>
      <c r="C444" s="131"/>
      <c r="D444" s="131"/>
      <c r="E444" s="131"/>
      <c r="F444" s="131"/>
      <c r="G444" s="131"/>
      <c r="H444" s="131"/>
      <c r="I444" s="60">
        <v>1200</v>
      </c>
      <c r="J444" s="60"/>
      <c r="K444" s="21"/>
      <c r="L444" s="5"/>
      <c r="M444" s="19"/>
    </row>
    <row r="445" spans="1:13" ht="18.75" customHeight="1">
      <c r="A445" s="145"/>
      <c r="B445" s="131" t="s">
        <v>529</v>
      </c>
      <c r="C445" s="131"/>
      <c r="D445" s="131"/>
      <c r="E445" s="131"/>
      <c r="F445" s="131"/>
      <c r="G445" s="131"/>
      <c r="H445" s="131"/>
      <c r="I445" s="60">
        <v>1200</v>
      </c>
      <c r="J445" s="60"/>
      <c r="K445" s="21"/>
      <c r="L445" s="5"/>
      <c r="M445" s="19"/>
    </row>
    <row r="446" spans="1:13" ht="0.75" customHeight="1">
      <c r="A446" s="145"/>
      <c r="B446" s="131"/>
      <c r="C446" s="131"/>
      <c r="D446" s="131"/>
      <c r="E446" s="131"/>
      <c r="F446" s="131"/>
      <c r="G446" s="131"/>
      <c r="H446" s="131"/>
      <c r="I446" s="60"/>
      <c r="J446" s="60"/>
      <c r="K446" s="21"/>
      <c r="L446" s="5"/>
      <c r="M446" s="19"/>
    </row>
    <row r="447" spans="1:13" ht="18.75" customHeight="1">
      <c r="A447" s="145"/>
      <c r="B447" s="131" t="s">
        <v>70</v>
      </c>
      <c r="C447" s="131"/>
      <c r="D447" s="131"/>
      <c r="E447" s="131"/>
      <c r="F447" s="131"/>
      <c r="G447" s="131"/>
      <c r="H447" s="131"/>
      <c r="I447" s="60">
        <v>1500</v>
      </c>
      <c r="J447" s="60"/>
      <c r="K447" s="21"/>
      <c r="L447" s="5"/>
      <c r="M447" s="19"/>
    </row>
    <row r="448" spans="1:13" ht="18.75" customHeight="1">
      <c r="A448" s="145"/>
      <c r="B448" s="131" t="s">
        <v>71</v>
      </c>
      <c r="C448" s="131"/>
      <c r="D448" s="131"/>
      <c r="E448" s="131"/>
      <c r="F448" s="131"/>
      <c r="G448" s="131"/>
      <c r="H448" s="131"/>
      <c r="I448" s="60">
        <v>9750</v>
      </c>
      <c r="J448" s="60"/>
      <c r="K448" s="21"/>
      <c r="L448" s="5"/>
      <c r="M448" s="19"/>
    </row>
    <row r="449" spans="1:13" ht="18.75" customHeight="1">
      <c r="A449" s="145"/>
      <c r="B449" s="131" t="s">
        <v>530</v>
      </c>
      <c r="C449" s="131"/>
      <c r="D449" s="131"/>
      <c r="E449" s="131"/>
      <c r="F449" s="131"/>
      <c r="G449" s="131"/>
      <c r="H449" s="131"/>
      <c r="I449" s="60">
        <v>960</v>
      </c>
      <c r="J449" s="60"/>
      <c r="K449" s="21"/>
      <c r="L449" s="5"/>
      <c r="M449" s="19"/>
    </row>
    <row r="450" spans="1:13" ht="18.75" customHeight="1">
      <c r="A450" s="145"/>
      <c r="B450" s="131" t="s">
        <v>531</v>
      </c>
      <c r="C450" s="131"/>
      <c r="D450" s="131"/>
      <c r="E450" s="131"/>
      <c r="F450" s="131"/>
      <c r="G450" s="131"/>
      <c r="H450" s="131"/>
      <c r="I450" s="60">
        <v>3800</v>
      </c>
      <c r="J450" s="60"/>
      <c r="K450" s="21"/>
      <c r="L450" s="5"/>
      <c r="M450" s="19"/>
    </row>
    <row r="451" spans="1:13" ht="18.75" customHeight="1">
      <c r="A451" s="145"/>
      <c r="B451" s="131" t="s">
        <v>532</v>
      </c>
      <c r="C451" s="131"/>
      <c r="D451" s="131"/>
      <c r="E451" s="131"/>
      <c r="F451" s="131"/>
      <c r="G451" s="131"/>
      <c r="H451" s="131"/>
      <c r="I451" s="60">
        <v>3500</v>
      </c>
      <c r="J451" s="60"/>
      <c r="K451" s="21"/>
      <c r="L451" s="5"/>
      <c r="M451" s="19"/>
    </row>
    <row r="452" spans="1:13" ht="18.75" customHeight="1">
      <c r="A452" s="145"/>
      <c r="B452" s="131" t="s">
        <v>533</v>
      </c>
      <c r="C452" s="131"/>
      <c r="D452" s="131"/>
      <c r="E452" s="131"/>
      <c r="F452" s="131"/>
      <c r="G452" s="131"/>
      <c r="H452" s="131"/>
      <c r="I452" s="60">
        <v>9000</v>
      </c>
      <c r="J452" s="60"/>
      <c r="K452" s="21"/>
      <c r="L452" s="5"/>
      <c r="M452" s="19"/>
    </row>
    <row r="453" spans="1:13" ht="18.75" customHeight="1">
      <c r="A453" s="145"/>
      <c r="B453" s="125" t="s">
        <v>534</v>
      </c>
      <c r="C453" s="126"/>
      <c r="D453" s="126"/>
      <c r="E453" s="126"/>
      <c r="F453" s="126"/>
      <c r="G453" s="126"/>
      <c r="H453" s="127"/>
      <c r="I453" s="60">
        <v>26000</v>
      </c>
      <c r="J453" s="60"/>
      <c r="K453" s="21"/>
      <c r="L453" s="5"/>
      <c r="M453" s="19"/>
    </row>
    <row r="454" spans="1:13" ht="18.75" customHeight="1">
      <c r="A454" s="145"/>
      <c r="B454" s="125" t="s">
        <v>293</v>
      </c>
      <c r="C454" s="126"/>
      <c r="D454" s="126"/>
      <c r="E454" s="126"/>
      <c r="F454" s="126"/>
      <c r="G454" s="126"/>
      <c r="H454" s="127"/>
      <c r="I454" s="60">
        <v>30000</v>
      </c>
      <c r="J454" s="60"/>
      <c r="K454" s="21"/>
      <c r="L454" s="5"/>
      <c r="M454" s="19"/>
    </row>
    <row r="455" spans="1:14" ht="20.25" customHeight="1">
      <c r="A455" s="145"/>
      <c r="B455" s="172" t="s">
        <v>110</v>
      </c>
      <c r="C455" s="172"/>
      <c r="D455" s="172"/>
      <c r="E455" s="172"/>
      <c r="F455" s="172"/>
      <c r="G455" s="172"/>
      <c r="H455" s="172"/>
      <c r="I455" s="212">
        <f>SUM(I434:I454)</f>
        <v>141110</v>
      </c>
      <c r="J455" s="212"/>
      <c r="K455" s="16">
        <f>I455</f>
        <v>141110</v>
      </c>
      <c r="L455" s="22"/>
      <c r="M455" s="5"/>
      <c r="N455" t="s">
        <v>30</v>
      </c>
    </row>
    <row r="456" spans="1:13" ht="20.25" customHeight="1">
      <c r="A456" s="145"/>
      <c r="B456" s="213" t="s">
        <v>292</v>
      </c>
      <c r="C456" s="214"/>
      <c r="D456" s="214"/>
      <c r="E456" s="214"/>
      <c r="F456" s="214"/>
      <c r="G456" s="214"/>
      <c r="H456" s="215"/>
      <c r="I456" s="61"/>
      <c r="J456" s="61"/>
      <c r="K456" s="16"/>
      <c r="L456" s="22"/>
      <c r="M456" s="5"/>
    </row>
    <row r="457" spans="1:14" ht="20.25" customHeight="1">
      <c r="A457" s="145"/>
      <c r="B457" s="125" t="s">
        <v>536</v>
      </c>
      <c r="C457" s="126"/>
      <c r="D457" s="126"/>
      <c r="E457" s="126"/>
      <c r="F457" s="126"/>
      <c r="G457" s="126"/>
      <c r="H457" s="127"/>
      <c r="I457" s="61">
        <v>76500</v>
      </c>
      <c r="J457" s="61"/>
      <c r="K457" s="16" t="s">
        <v>300</v>
      </c>
      <c r="L457" s="22"/>
      <c r="M457" s="5"/>
      <c r="N457" t="s">
        <v>30</v>
      </c>
    </row>
    <row r="458" spans="1:14" ht="20.25" customHeight="1">
      <c r="A458" s="145"/>
      <c r="B458" s="125" t="s">
        <v>60</v>
      </c>
      <c r="C458" s="126"/>
      <c r="D458" s="126"/>
      <c r="E458" s="126"/>
      <c r="F458" s="126"/>
      <c r="G458" s="126"/>
      <c r="H458" s="127"/>
      <c r="I458" s="61">
        <v>11220</v>
      </c>
      <c r="J458" s="61"/>
      <c r="K458" s="16" t="s">
        <v>300</v>
      </c>
      <c r="L458" s="22"/>
      <c r="M458" s="5"/>
      <c r="N458" t="s">
        <v>30</v>
      </c>
    </row>
    <row r="459" spans="1:15" ht="20.25" customHeight="1">
      <c r="A459" s="145"/>
      <c r="B459" s="125" t="s">
        <v>61</v>
      </c>
      <c r="C459" s="126"/>
      <c r="D459" s="126"/>
      <c r="E459" s="126"/>
      <c r="F459" s="126"/>
      <c r="G459" s="126"/>
      <c r="H459" s="127"/>
      <c r="I459" s="61">
        <v>900</v>
      </c>
      <c r="J459" s="61"/>
      <c r="K459" s="16" t="s">
        <v>300</v>
      </c>
      <c r="L459" s="22"/>
      <c r="M459" s="5"/>
      <c r="N459" t="s">
        <v>30</v>
      </c>
      <c r="O459" t="s">
        <v>467</v>
      </c>
    </row>
    <row r="460" spans="1:15" ht="20.25" customHeight="1">
      <c r="A460" s="145"/>
      <c r="B460" s="125" t="s">
        <v>535</v>
      </c>
      <c r="C460" s="126"/>
      <c r="D460" s="126"/>
      <c r="E460" s="126"/>
      <c r="F460" s="126"/>
      <c r="G460" s="126"/>
      <c r="H460" s="127"/>
      <c r="I460" s="61">
        <v>45000</v>
      </c>
      <c r="J460" s="61"/>
      <c r="K460" s="16" t="s">
        <v>300</v>
      </c>
      <c r="L460" s="22"/>
      <c r="M460" s="5"/>
      <c r="N460" t="s">
        <v>30</v>
      </c>
      <c r="O460" t="s">
        <v>467</v>
      </c>
    </row>
    <row r="461" spans="1:15" ht="20.25" customHeight="1">
      <c r="A461" s="145"/>
      <c r="B461" s="125" t="s">
        <v>537</v>
      </c>
      <c r="C461" s="126"/>
      <c r="D461" s="126"/>
      <c r="E461" s="126"/>
      <c r="F461" s="126"/>
      <c r="G461" s="126"/>
      <c r="H461" s="127"/>
      <c r="I461" s="61">
        <v>4375</v>
      </c>
      <c r="J461" s="61"/>
      <c r="K461" s="16" t="s">
        <v>300</v>
      </c>
      <c r="L461" s="22"/>
      <c r="M461" s="5"/>
      <c r="N461" t="s">
        <v>30</v>
      </c>
      <c r="O461" t="s">
        <v>467</v>
      </c>
    </row>
    <row r="462" spans="1:14" ht="20.25" customHeight="1">
      <c r="A462" s="145"/>
      <c r="B462" s="125" t="s">
        <v>538</v>
      </c>
      <c r="C462" s="126"/>
      <c r="D462" s="126"/>
      <c r="E462" s="126"/>
      <c r="F462" s="126"/>
      <c r="G462" s="126"/>
      <c r="H462" s="127"/>
      <c r="I462" s="61">
        <v>9600</v>
      </c>
      <c r="J462" s="61"/>
      <c r="K462" s="16" t="s">
        <v>300</v>
      </c>
      <c r="L462" s="22"/>
      <c r="M462" s="5"/>
      <c r="N462" t="s">
        <v>30</v>
      </c>
    </row>
    <row r="463" spans="1:15" ht="20.25" customHeight="1">
      <c r="A463" s="145"/>
      <c r="B463" s="125" t="s">
        <v>539</v>
      </c>
      <c r="C463" s="126"/>
      <c r="D463" s="126"/>
      <c r="E463" s="126"/>
      <c r="F463" s="126"/>
      <c r="G463" s="126"/>
      <c r="H463" s="127"/>
      <c r="I463" s="61">
        <v>102000</v>
      </c>
      <c r="J463" s="61"/>
      <c r="K463" s="16" t="s">
        <v>300</v>
      </c>
      <c r="L463" s="22"/>
      <c r="M463" s="5"/>
      <c r="N463" t="s">
        <v>30</v>
      </c>
      <c r="O463" t="s">
        <v>467</v>
      </c>
    </row>
    <row r="464" spans="1:15" ht="19.5" customHeight="1">
      <c r="A464" s="145"/>
      <c r="B464" s="125" t="s">
        <v>62</v>
      </c>
      <c r="C464" s="126"/>
      <c r="D464" s="126"/>
      <c r="E464" s="126"/>
      <c r="F464" s="126"/>
      <c r="G464" s="126"/>
      <c r="H464" s="127"/>
      <c r="I464" s="61">
        <v>204000</v>
      </c>
      <c r="J464" s="61"/>
      <c r="K464" s="16" t="s">
        <v>300</v>
      </c>
      <c r="L464" s="22"/>
      <c r="M464" s="5"/>
      <c r="N464" t="s">
        <v>30</v>
      </c>
      <c r="O464" t="s">
        <v>467</v>
      </c>
    </row>
    <row r="465" spans="1:15" ht="24" customHeight="1">
      <c r="A465" s="145"/>
      <c r="B465" s="216" t="s">
        <v>545</v>
      </c>
      <c r="C465" s="217"/>
      <c r="D465" s="217"/>
      <c r="E465" s="217"/>
      <c r="F465" s="217"/>
      <c r="G465" s="217"/>
      <c r="H465" s="218"/>
      <c r="I465" s="61">
        <v>14550</v>
      </c>
      <c r="J465" s="61"/>
      <c r="K465" s="16" t="s">
        <v>300</v>
      </c>
      <c r="L465" s="22"/>
      <c r="M465" s="5"/>
      <c r="N465" t="s">
        <v>30</v>
      </c>
      <c r="O465" t="s">
        <v>467</v>
      </c>
    </row>
    <row r="466" spans="1:15" ht="20.25" customHeight="1">
      <c r="A466" s="146"/>
      <c r="B466" s="172" t="s">
        <v>110</v>
      </c>
      <c r="C466" s="172"/>
      <c r="D466" s="172"/>
      <c r="E466" s="172"/>
      <c r="F466" s="172"/>
      <c r="G466" s="172"/>
      <c r="H466" s="172"/>
      <c r="I466" s="61">
        <f>I457+I458+I459+I460+I461+I462+I465+I463+I464</f>
        <v>468145</v>
      </c>
      <c r="J466" s="61"/>
      <c r="K466" s="16">
        <f>I466</f>
        <v>468145</v>
      </c>
      <c r="L466" s="22"/>
      <c r="M466" s="5"/>
      <c r="O466" s="92"/>
    </row>
    <row r="467" spans="1:13" ht="18.75">
      <c r="A467" s="62">
        <v>2220</v>
      </c>
      <c r="B467" s="172" t="s">
        <v>294</v>
      </c>
      <c r="C467" s="172"/>
      <c r="D467" s="172"/>
      <c r="E467" s="172"/>
      <c r="F467" s="172"/>
      <c r="G467" s="172"/>
      <c r="H467" s="172"/>
      <c r="I467" s="172"/>
      <c r="J467" s="172"/>
      <c r="K467" s="34">
        <f>I472</f>
        <v>168200</v>
      </c>
      <c r="L467" s="5"/>
      <c r="M467" s="5"/>
    </row>
    <row r="468" spans="1:13" ht="18.75">
      <c r="A468" s="219"/>
      <c r="B468" s="150" t="s">
        <v>541</v>
      </c>
      <c r="C468" s="164"/>
      <c r="D468" s="164"/>
      <c r="E468" s="164"/>
      <c r="F468" s="164"/>
      <c r="G468" s="164"/>
      <c r="H468" s="164"/>
      <c r="I468" s="195"/>
      <c r="J468" s="195"/>
      <c r="K468" s="21"/>
      <c r="L468" s="5"/>
      <c r="M468" s="5"/>
    </row>
    <row r="469" spans="1:13" ht="18.75">
      <c r="A469" s="220"/>
      <c r="B469" s="131" t="s">
        <v>188</v>
      </c>
      <c r="C469" s="131"/>
      <c r="D469" s="131"/>
      <c r="E469" s="131"/>
      <c r="F469" s="131"/>
      <c r="G469" s="131"/>
      <c r="H469" s="131"/>
      <c r="I469" s="195"/>
      <c r="J469" s="195"/>
      <c r="K469" s="21"/>
      <c r="L469" s="5"/>
      <c r="M469" s="5"/>
    </row>
    <row r="470" spans="1:13" ht="18.75">
      <c r="A470" s="220"/>
      <c r="B470" s="131" t="s">
        <v>540</v>
      </c>
      <c r="C470" s="131"/>
      <c r="D470" s="131"/>
      <c r="E470" s="131"/>
      <c r="F470" s="131"/>
      <c r="G470" s="131"/>
      <c r="H470" s="131"/>
      <c r="I470" s="195"/>
      <c r="J470" s="195"/>
      <c r="K470" s="21"/>
      <c r="L470" s="5"/>
      <c r="M470" s="5"/>
    </row>
    <row r="471" spans="1:13" ht="18.75">
      <c r="A471" s="220"/>
      <c r="B471" s="131" t="s">
        <v>542</v>
      </c>
      <c r="C471" s="131"/>
      <c r="D471" s="131"/>
      <c r="E471" s="131"/>
      <c r="F471" s="131"/>
      <c r="G471" s="131"/>
      <c r="H471" s="131"/>
      <c r="I471" s="195"/>
      <c r="J471" s="195"/>
      <c r="K471" s="21"/>
      <c r="L471" s="5"/>
      <c r="M471" s="5"/>
    </row>
    <row r="472" spans="1:14" ht="18.75">
      <c r="A472" s="221"/>
      <c r="B472" s="194" t="s">
        <v>152</v>
      </c>
      <c r="C472" s="194"/>
      <c r="D472" s="194"/>
      <c r="E472" s="194"/>
      <c r="F472" s="194"/>
      <c r="G472" s="194"/>
      <c r="H472" s="194"/>
      <c r="I472" s="195">
        <v>168200</v>
      </c>
      <c r="J472" s="195"/>
      <c r="K472" s="16"/>
      <c r="L472" s="5"/>
      <c r="M472" s="17"/>
      <c r="N472" t="s">
        <v>30</v>
      </c>
    </row>
    <row r="473" spans="1:13" ht="19.5" customHeight="1">
      <c r="A473" s="222">
        <v>2240</v>
      </c>
      <c r="B473" s="171" t="s">
        <v>1</v>
      </c>
      <c r="C473" s="171"/>
      <c r="D473" s="171"/>
      <c r="E473" s="171"/>
      <c r="F473" s="171"/>
      <c r="G473" s="171"/>
      <c r="H473" s="171"/>
      <c r="I473" s="223">
        <f>I571</f>
        <v>30272281</v>
      </c>
      <c r="J473" s="224"/>
      <c r="K473" s="34">
        <f>I473</f>
        <v>30272281</v>
      </c>
      <c r="L473" s="5"/>
      <c r="M473" s="5"/>
    </row>
    <row r="474" spans="1:13" ht="18.75" customHeight="1">
      <c r="A474" s="222"/>
      <c r="B474" s="172" t="s">
        <v>104</v>
      </c>
      <c r="C474" s="172"/>
      <c r="D474" s="172"/>
      <c r="E474" s="172"/>
      <c r="F474" s="172"/>
      <c r="G474" s="172"/>
      <c r="H474" s="172"/>
      <c r="I474" s="185">
        <f>I476+I477+I478+I480+I482+I484+I485+I486+I487+I488+I489</f>
        <v>1612700</v>
      </c>
      <c r="J474" s="185"/>
      <c r="K474" s="21">
        <f>I474</f>
        <v>1612700</v>
      </c>
      <c r="L474" s="5"/>
      <c r="M474" s="25"/>
    </row>
    <row r="475" spans="1:13" ht="18.75">
      <c r="A475" s="222"/>
      <c r="B475" s="131" t="s">
        <v>184</v>
      </c>
      <c r="C475" s="131"/>
      <c r="D475" s="131"/>
      <c r="E475" s="131"/>
      <c r="F475" s="131"/>
      <c r="G475" s="131"/>
      <c r="H475" s="131"/>
      <c r="I475" s="183"/>
      <c r="J475" s="183"/>
      <c r="K475" s="21"/>
      <c r="L475" s="5"/>
      <c r="M475" s="5"/>
    </row>
    <row r="476" spans="1:13" ht="18.75" hidden="1">
      <c r="A476" s="222"/>
      <c r="B476" s="131"/>
      <c r="C476" s="131"/>
      <c r="D476" s="131"/>
      <c r="E476" s="131"/>
      <c r="F476" s="131"/>
      <c r="G476" s="131"/>
      <c r="H476" s="131"/>
      <c r="I476" s="226">
        <v>0</v>
      </c>
      <c r="J476" s="226"/>
      <c r="K476" s="21" t="s">
        <v>300</v>
      </c>
      <c r="L476" s="5"/>
      <c r="M476" s="5"/>
    </row>
    <row r="477" spans="1:13" ht="18.75" hidden="1">
      <c r="A477" s="222"/>
      <c r="B477" s="131"/>
      <c r="C477" s="131"/>
      <c r="D477" s="131"/>
      <c r="E477" s="131"/>
      <c r="F477" s="131"/>
      <c r="G477" s="131"/>
      <c r="H477" s="131"/>
      <c r="I477" s="226">
        <v>0</v>
      </c>
      <c r="J477" s="226"/>
      <c r="K477" s="21" t="s">
        <v>300</v>
      </c>
      <c r="L477" s="5"/>
      <c r="M477" s="5"/>
    </row>
    <row r="478" spans="1:14" ht="18.75">
      <c r="A478" s="222"/>
      <c r="B478" s="131" t="s">
        <v>547</v>
      </c>
      <c r="C478" s="131"/>
      <c r="D478" s="131"/>
      <c r="E478" s="131"/>
      <c r="F478" s="131"/>
      <c r="G478" s="131"/>
      <c r="H478" s="131"/>
      <c r="I478" s="226">
        <v>45600</v>
      </c>
      <c r="J478" s="226"/>
      <c r="K478" s="21" t="s">
        <v>300</v>
      </c>
      <c r="L478" s="5"/>
      <c r="M478" s="5"/>
      <c r="N478" t="s">
        <v>30</v>
      </c>
    </row>
    <row r="479" spans="1:13" ht="18.75">
      <c r="A479" s="222"/>
      <c r="B479" s="131" t="s">
        <v>185</v>
      </c>
      <c r="C479" s="131"/>
      <c r="D479" s="131"/>
      <c r="E479" s="131"/>
      <c r="F479" s="131"/>
      <c r="G479" s="131"/>
      <c r="H479" s="131"/>
      <c r="I479" s="183"/>
      <c r="J479" s="183"/>
      <c r="K479" s="21"/>
      <c r="L479" s="5"/>
      <c r="M479" s="5"/>
    </row>
    <row r="480" spans="1:15" ht="18.75">
      <c r="A480" s="222"/>
      <c r="B480" s="131"/>
      <c r="C480" s="131"/>
      <c r="D480" s="131"/>
      <c r="E480" s="131"/>
      <c r="F480" s="131"/>
      <c r="G480" s="131"/>
      <c r="H480" s="131"/>
      <c r="I480" s="226"/>
      <c r="J480" s="226"/>
      <c r="K480" s="21" t="s">
        <v>300</v>
      </c>
      <c r="L480" s="5"/>
      <c r="M480" s="5"/>
      <c r="O480" t="s">
        <v>548</v>
      </c>
    </row>
    <row r="481" spans="1:13" ht="18.75">
      <c r="A481" s="222"/>
      <c r="B481" s="131" t="s">
        <v>549</v>
      </c>
      <c r="C481" s="131"/>
      <c r="D481" s="131"/>
      <c r="E481" s="131"/>
      <c r="F481" s="131"/>
      <c r="G481" s="131"/>
      <c r="H481" s="131"/>
      <c r="I481" s="183"/>
      <c r="J481" s="183"/>
      <c r="K481" s="21"/>
      <c r="L481" s="5"/>
      <c r="M481" s="5"/>
    </row>
    <row r="482" spans="1:15" ht="18.75">
      <c r="A482" s="222"/>
      <c r="B482" s="131" t="s">
        <v>186</v>
      </c>
      <c r="C482" s="131"/>
      <c r="D482" s="131"/>
      <c r="E482" s="131"/>
      <c r="F482" s="131"/>
      <c r="G482" s="131"/>
      <c r="H482" s="131"/>
      <c r="I482" s="183">
        <v>7500</v>
      </c>
      <c r="J482" s="183"/>
      <c r="K482" s="21"/>
      <c r="L482" s="27"/>
      <c r="M482" s="5"/>
      <c r="O482" s="92" t="s">
        <v>467</v>
      </c>
    </row>
    <row r="483" spans="1:13" ht="18.75">
      <c r="A483" s="222"/>
      <c r="B483" s="228" t="s">
        <v>187</v>
      </c>
      <c r="C483" s="228"/>
      <c r="D483" s="228"/>
      <c r="E483" s="228"/>
      <c r="F483" s="228"/>
      <c r="G483" s="228"/>
      <c r="H483" s="228"/>
      <c r="I483" s="183"/>
      <c r="J483" s="183"/>
      <c r="K483" s="21"/>
      <c r="L483" s="5"/>
      <c r="M483" s="5"/>
    </row>
    <row r="484" spans="1:15" ht="18.75">
      <c r="A484" s="222"/>
      <c r="B484" s="228" t="s">
        <v>45</v>
      </c>
      <c r="C484" s="228"/>
      <c r="D484" s="228"/>
      <c r="E484" s="228"/>
      <c r="F484" s="228"/>
      <c r="G484" s="228"/>
      <c r="H484" s="228"/>
      <c r="I484" s="226">
        <v>14400</v>
      </c>
      <c r="J484" s="226"/>
      <c r="K484" s="21" t="s">
        <v>300</v>
      </c>
      <c r="L484" s="5"/>
      <c r="M484" s="5"/>
      <c r="O484" t="s">
        <v>467</v>
      </c>
    </row>
    <row r="485" spans="1:14" ht="18.75">
      <c r="A485" s="222"/>
      <c r="B485" s="228" t="s">
        <v>550</v>
      </c>
      <c r="C485" s="228"/>
      <c r="D485" s="228"/>
      <c r="E485" s="228"/>
      <c r="F485" s="228"/>
      <c r="G485" s="228"/>
      <c r="H485" s="228"/>
      <c r="I485" s="183">
        <v>2850</v>
      </c>
      <c r="J485" s="183"/>
      <c r="K485" s="21" t="s">
        <v>300</v>
      </c>
      <c r="L485" s="5"/>
      <c r="M485" s="5"/>
      <c r="N485" t="s">
        <v>30</v>
      </c>
    </row>
    <row r="486" spans="1:14" ht="31.5" customHeight="1">
      <c r="A486" s="222"/>
      <c r="B486" s="228" t="s">
        <v>551</v>
      </c>
      <c r="C486" s="228"/>
      <c r="D486" s="228"/>
      <c r="E486" s="228"/>
      <c r="F486" s="228"/>
      <c r="G486" s="228"/>
      <c r="H486" s="228"/>
      <c r="I486" s="183">
        <v>57000</v>
      </c>
      <c r="J486" s="183"/>
      <c r="K486" s="21" t="s">
        <v>300</v>
      </c>
      <c r="L486" s="5"/>
      <c r="M486" s="5"/>
      <c r="N486" t="s">
        <v>30</v>
      </c>
    </row>
    <row r="487" spans="1:13" ht="18" customHeight="1">
      <c r="A487" s="222"/>
      <c r="B487" s="228" t="s">
        <v>312</v>
      </c>
      <c r="C487" s="228"/>
      <c r="D487" s="228"/>
      <c r="E487" s="228"/>
      <c r="F487" s="228"/>
      <c r="G487" s="228"/>
      <c r="H487" s="228"/>
      <c r="I487" s="226">
        <v>1408350</v>
      </c>
      <c r="J487" s="226"/>
      <c r="K487" s="21" t="s">
        <v>300</v>
      </c>
      <c r="L487" s="5"/>
      <c r="M487" s="5"/>
    </row>
    <row r="488" spans="1:15" ht="18.75">
      <c r="A488" s="222"/>
      <c r="B488" s="229" t="s">
        <v>46</v>
      </c>
      <c r="C488" s="230"/>
      <c r="D488" s="230"/>
      <c r="E488" s="230"/>
      <c r="F488" s="230"/>
      <c r="G488" s="230"/>
      <c r="H488" s="231"/>
      <c r="I488" s="76">
        <v>20000</v>
      </c>
      <c r="J488" s="77"/>
      <c r="K488" s="21" t="s">
        <v>300</v>
      </c>
      <c r="L488" s="5"/>
      <c r="M488" s="5"/>
      <c r="O488" t="s">
        <v>467</v>
      </c>
    </row>
    <row r="489" spans="1:14" ht="18.75">
      <c r="A489" s="222"/>
      <c r="B489" s="228" t="s">
        <v>552</v>
      </c>
      <c r="C489" s="228"/>
      <c r="D489" s="228"/>
      <c r="E489" s="228"/>
      <c r="F489" s="228"/>
      <c r="G489" s="228"/>
      <c r="H489" s="228"/>
      <c r="I489" s="226">
        <v>57000</v>
      </c>
      <c r="J489" s="226"/>
      <c r="K489" s="21" t="s">
        <v>300</v>
      </c>
      <c r="L489" s="5"/>
      <c r="M489" s="5"/>
      <c r="N489" t="s">
        <v>30</v>
      </c>
    </row>
    <row r="490" spans="1:13" ht="18.75">
      <c r="A490" s="222"/>
      <c r="B490" s="172" t="s">
        <v>159</v>
      </c>
      <c r="C490" s="172"/>
      <c r="D490" s="172"/>
      <c r="E490" s="172"/>
      <c r="F490" s="172"/>
      <c r="G490" s="172"/>
      <c r="H490" s="172"/>
      <c r="I490" s="6">
        <f>I491+I492</f>
        <v>70000</v>
      </c>
      <c r="J490" s="6"/>
      <c r="K490" s="21" t="s">
        <v>300</v>
      </c>
      <c r="L490" s="5"/>
      <c r="M490" s="5"/>
    </row>
    <row r="491" spans="1:13" ht="18.75">
      <c r="A491" s="222"/>
      <c r="B491" s="232" t="s">
        <v>319</v>
      </c>
      <c r="C491" s="233"/>
      <c r="D491" s="233"/>
      <c r="E491" s="233"/>
      <c r="F491" s="233"/>
      <c r="G491" s="233"/>
      <c r="H491" s="234"/>
      <c r="I491" s="185">
        <v>25000</v>
      </c>
      <c r="J491" s="185"/>
      <c r="K491" s="21">
        <f>I491</f>
        <v>25000</v>
      </c>
      <c r="L491" s="5"/>
      <c r="M491" s="18"/>
    </row>
    <row r="492" spans="1:13" ht="18.75">
      <c r="A492" s="222"/>
      <c r="B492" s="235" t="s">
        <v>320</v>
      </c>
      <c r="C492" s="236"/>
      <c r="D492" s="236"/>
      <c r="E492" s="236"/>
      <c r="F492" s="236"/>
      <c r="G492" s="236"/>
      <c r="H492" s="237"/>
      <c r="I492" s="7">
        <v>45000</v>
      </c>
      <c r="J492" s="7"/>
      <c r="K492" s="21">
        <f>I492</f>
        <v>45000</v>
      </c>
      <c r="L492" s="5"/>
      <c r="M492" s="18"/>
    </row>
    <row r="493" spans="1:13" ht="18.75">
      <c r="A493" s="222"/>
      <c r="B493" s="238" t="s">
        <v>160</v>
      </c>
      <c r="C493" s="238"/>
      <c r="D493" s="238"/>
      <c r="E493" s="238"/>
      <c r="F493" s="238"/>
      <c r="G493" s="238"/>
      <c r="H493" s="238"/>
      <c r="I493" s="7"/>
      <c r="J493" s="7"/>
      <c r="K493" s="21"/>
      <c r="L493" s="5"/>
      <c r="M493" s="5"/>
    </row>
    <row r="494" spans="1:13" ht="18.75" customHeight="1">
      <c r="A494" s="222"/>
      <c r="B494" s="239" t="s">
        <v>103</v>
      </c>
      <c r="C494" s="240"/>
      <c r="D494" s="240"/>
      <c r="E494" s="240"/>
      <c r="F494" s="240"/>
      <c r="G494" s="240"/>
      <c r="H494" s="241"/>
      <c r="I494" s="319">
        <v>40000</v>
      </c>
      <c r="J494" s="319"/>
      <c r="K494" s="21">
        <f>I494</f>
        <v>40000</v>
      </c>
      <c r="L494" s="27"/>
      <c r="M494" s="5"/>
    </row>
    <row r="495" spans="1:13" ht="18.75">
      <c r="A495" s="222"/>
      <c r="B495" s="238" t="s">
        <v>321</v>
      </c>
      <c r="C495" s="238"/>
      <c r="D495" s="238"/>
      <c r="E495" s="238"/>
      <c r="F495" s="238"/>
      <c r="G495" s="238"/>
      <c r="H495" s="238"/>
      <c r="I495" s="319">
        <v>20000</v>
      </c>
      <c r="J495" s="319"/>
      <c r="K495" s="21">
        <f>I495</f>
        <v>20000</v>
      </c>
      <c r="L495" s="5"/>
      <c r="M495" s="24"/>
    </row>
    <row r="496" spans="1:13" ht="18.75">
      <c r="A496" s="222"/>
      <c r="B496" s="238" t="s">
        <v>161</v>
      </c>
      <c r="C496" s="238"/>
      <c r="D496" s="238"/>
      <c r="E496" s="238"/>
      <c r="F496" s="238"/>
      <c r="G496" s="238"/>
      <c r="H496" s="238"/>
      <c r="I496" s="185">
        <v>195000</v>
      </c>
      <c r="J496" s="185"/>
      <c r="K496" s="21">
        <f>I496</f>
        <v>195000</v>
      </c>
      <c r="L496" s="5"/>
      <c r="M496" s="5"/>
    </row>
    <row r="497" spans="1:13" ht="18.75">
      <c r="A497" s="222"/>
      <c r="B497" s="238" t="s">
        <v>280</v>
      </c>
      <c r="C497" s="238"/>
      <c r="D497" s="238"/>
      <c r="E497" s="238"/>
      <c r="F497" s="238"/>
      <c r="G497" s="238"/>
      <c r="H497" s="238"/>
      <c r="I497" s="183"/>
      <c r="J497" s="183"/>
      <c r="K497" s="21"/>
      <c r="L497" s="5"/>
      <c r="M497" s="5"/>
    </row>
    <row r="498" spans="1:13" ht="18.75">
      <c r="A498" s="222"/>
      <c r="B498" s="239" t="s">
        <v>310</v>
      </c>
      <c r="C498" s="240"/>
      <c r="D498" s="240"/>
      <c r="E498" s="240"/>
      <c r="F498" s="240"/>
      <c r="G498" s="240"/>
      <c r="H498" s="241"/>
      <c r="I498" s="243">
        <v>32000</v>
      </c>
      <c r="J498" s="243"/>
      <c r="K498" s="69">
        <f>I498</f>
        <v>32000</v>
      </c>
      <c r="L498" s="5"/>
      <c r="M498" s="24"/>
    </row>
    <row r="499" spans="1:13" ht="18.75">
      <c r="A499" s="222"/>
      <c r="B499" s="238" t="s">
        <v>158</v>
      </c>
      <c r="C499" s="238"/>
      <c r="D499" s="238"/>
      <c r="E499" s="238"/>
      <c r="F499" s="238"/>
      <c r="G499" s="238"/>
      <c r="H499" s="238"/>
      <c r="I499" s="6">
        <f>I500+I510+I511</f>
        <v>2509300</v>
      </c>
      <c r="J499" s="6"/>
      <c r="K499" s="21" t="s">
        <v>300</v>
      </c>
      <c r="L499" s="5"/>
      <c r="M499" s="24"/>
    </row>
    <row r="500" spans="1:13" ht="18.75">
      <c r="A500" s="222"/>
      <c r="B500" s="172" t="s">
        <v>311</v>
      </c>
      <c r="C500" s="172"/>
      <c r="D500" s="172"/>
      <c r="E500" s="172"/>
      <c r="F500" s="172"/>
      <c r="G500" s="172"/>
      <c r="H500" s="172"/>
      <c r="I500" s="185">
        <f>I501+I502+I503+I504+I505+I506+I507+I508+I509</f>
        <v>390200</v>
      </c>
      <c r="J500" s="185"/>
      <c r="K500" s="21"/>
      <c r="L500" s="5"/>
      <c r="M500" s="24"/>
    </row>
    <row r="501" spans="1:13" ht="18.75">
      <c r="A501" s="222"/>
      <c r="B501" s="244" t="s">
        <v>53</v>
      </c>
      <c r="C501" s="245"/>
      <c r="D501" s="245"/>
      <c r="E501" s="245"/>
      <c r="F501" s="245"/>
      <c r="G501" s="245"/>
      <c r="H501" s="246"/>
      <c r="I501" s="6">
        <v>25000</v>
      </c>
      <c r="J501" s="6"/>
      <c r="K501" s="16"/>
      <c r="L501" s="5"/>
      <c r="M501" s="5"/>
    </row>
    <row r="502" spans="1:13" ht="18.75">
      <c r="A502" s="222"/>
      <c r="B502" s="247" t="s">
        <v>54</v>
      </c>
      <c r="C502" s="247"/>
      <c r="D502" s="247"/>
      <c r="E502" s="247"/>
      <c r="F502" s="247"/>
      <c r="G502" s="247"/>
      <c r="H502" s="247"/>
      <c r="I502" s="183">
        <v>21000</v>
      </c>
      <c r="J502" s="183"/>
      <c r="K502" s="16"/>
      <c r="L502" s="5"/>
      <c r="M502" s="5"/>
    </row>
    <row r="503" spans="1:13" ht="18.75">
      <c r="A503" s="222"/>
      <c r="B503" s="247" t="s">
        <v>57</v>
      </c>
      <c r="C503" s="247"/>
      <c r="D503" s="247"/>
      <c r="E503" s="247"/>
      <c r="F503" s="247"/>
      <c r="G503" s="247"/>
      <c r="H503" s="247"/>
      <c r="I503" s="183">
        <v>103700</v>
      </c>
      <c r="J503" s="183"/>
      <c r="K503" s="16"/>
      <c r="L503" s="5"/>
      <c r="M503" s="5"/>
    </row>
    <row r="504" spans="1:13" ht="18.75" hidden="1">
      <c r="A504" s="222"/>
      <c r="B504" s="244"/>
      <c r="C504" s="245"/>
      <c r="D504" s="245"/>
      <c r="E504" s="245"/>
      <c r="F504" s="245"/>
      <c r="G504" s="245"/>
      <c r="H504" s="246"/>
      <c r="I504" s="6"/>
      <c r="J504" s="6"/>
      <c r="K504" s="16"/>
      <c r="L504" s="5"/>
      <c r="M504" s="5"/>
    </row>
    <row r="505" spans="1:13" ht="18.75">
      <c r="A505" s="222"/>
      <c r="B505" s="247" t="s">
        <v>58</v>
      </c>
      <c r="C505" s="247"/>
      <c r="D505" s="247"/>
      <c r="E505" s="247"/>
      <c r="F505" s="247"/>
      <c r="G505" s="247"/>
      <c r="H505" s="247"/>
      <c r="I505" s="183">
        <v>13500</v>
      </c>
      <c r="J505" s="183"/>
      <c r="K505" s="16"/>
      <c r="L505" s="5"/>
      <c r="M505" s="5"/>
    </row>
    <row r="506" spans="1:13" ht="18" customHeight="1">
      <c r="A506" s="222"/>
      <c r="B506" s="244" t="s">
        <v>554</v>
      </c>
      <c r="C506" s="245"/>
      <c r="D506" s="245"/>
      <c r="E506" s="245"/>
      <c r="F506" s="245"/>
      <c r="G506" s="245"/>
      <c r="H506" s="246"/>
      <c r="I506" s="6">
        <v>180000</v>
      </c>
      <c r="J506" s="6"/>
      <c r="K506" s="16"/>
      <c r="L506" s="5"/>
      <c r="M506" s="5"/>
    </row>
    <row r="507" spans="1:13" ht="18.75" hidden="1">
      <c r="A507" s="222"/>
      <c r="B507" s="244"/>
      <c r="C507" s="245"/>
      <c r="D507" s="245"/>
      <c r="E507" s="245"/>
      <c r="F507" s="245"/>
      <c r="G507" s="245"/>
      <c r="H507" s="246"/>
      <c r="I507" s="6"/>
      <c r="J507" s="6"/>
      <c r="K507" s="16"/>
      <c r="L507" s="5"/>
      <c r="M507" s="5"/>
    </row>
    <row r="508" spans="1:15" ht="18" customHeight="1">
      <c r="A508" s="222"/>
      <c r="B508" s="244" t="s">
        <v>59</v>
      </c>
      <c r="C508" s="245"/>
      <c r="D508" s="245"/>
      <c r="E508" s="245"/>
      <c r="F508" s="245"/>
      <c r="G508" s="245"/>
      <c r="H508" s="246"/>
      <c r="I508" s="6">
        <v>32000</v>
      </c>
      <c r="J508" s="6"/>
      <c r="K508" s="16"/>
      <c r="L508" s="5"/>
      <c r="M508" s="5"/>
      <c r="O508" t="s">
        <v>467</v>
      </c>
    </row>
    <row r="509" spans="1:15" ht="35.25" customHeight="1">
      <c r="A509" s="222"/>
      <c r="B509" s="244" t="s">
        <v>555</v>
      </c>
      <c r="C509" s="245"/>
      <c r="D509" s="245"/>
      <c r="E509" s="245"/>
      <c r="F509" s="245"/>
      <c r="G509" s="245"/>
      <c r="H509" s="246"/>
      <c r="I509" s="6">
        <v>15000</v>
      </c>
      <c r="J509" s="6"/>
      <c r="K509" s="16"/>
      <c r="L509" s="5"/>
      <c r="M509" s="5"/>
      <c r="O509" t="s">
        <v>467</v>
      </c>
    </row>
    <row r="510" spans="1:14" s="37" customFormat="1" ht="18.75">
      <c r="A510" s="222"/>
      <c r="B510" s="248" t="s">
        <v>322</v>
      </c>
      <c r="C510" s="249"/>
      <c r="D510" s="249"/>
      <c r="E510" s="249"/>
      <c r="F510" s="249"/>
      <c r="G510" s="249"/>
      <c r="H510" s="250"/>
      <c r="I510" s="39">
        <v>1670000</v>
      </c>
      <c r="J510" s="56"/>
      <c r="K510" s="21"/>
      <c r="L510" s="73"/>
      <c r="M510" s="20"/>
      <c r="N510"/>
    </row>
    <row r="511" spans="1:13" ht="32.25" customHeight="1">
      <c r="A511" s="222"/>
      <c r="B511" s="251" t="s">
        <v>581</v>
      </c>
      <c r="C511" s="252"/>
      <c r="D511" s="252"/>
      <c r="E511" s="252"/>
      <c r="F511" s="252"/>
      <c r="G511" s="252"/>
      <c r="H511" s="253"/>
      <c r="I511" s="6">
        <v>449100</v>
      </c>
      <c r="J511" s="6"/>
      <c r="K511" s="16"/>
      <c r="L511" s="5"/>
      <c r="M511" s="5"/>
    </row>
    <row r="512" spans="1:13" ht="18.75">
      <c r="A512" s="222"/>
      <c r="B512" s="238" t="s">
        <v>162</v>
      </c>
      <c r="C512" s="238"/>
      <c r="D512" s="238"/>
      <c r="E512" s="238"/>
      <c r="F512" s="238"/>
      <c r="G512" s="238"/>
      <c r="H512" s="238"/>
      <c r="I512" s="6">
        <v>40000</v>
      </c>
      <c r="J512" s="6"/>
      <c r="K512" s="16">
        <f>I512</f>
        <v>40000</v>
      </c>
      <c r="L512" s="5"/>
      <c r="M512" s="5"/>
    </row>
    <row r="513" spans="1:13" ht="18.75">
      <c r="A513" s="222"/>
      <c r="B513" s="254" t="s">
        <v>157</v>
      </c>
      <c r="C513" s="254"/>
      <c r="D513" s="254"/>
      <c r="E513" s="254"/>
      <c r="F513" s="254"/>
      <c r="G513" s="254"/>
      <c r="H513" s="254"/>
      <c r="I513" s="319">
        <f>I514+I515</f>
        <v>103860</v>
      </c>
      <c r="J513" s="319"/>
      <c r="K513" s="21">
        <f>I513</f>
        <v>103860</v>
      </c>
      <c r="L513" s="5"/>
      <c r="M513" s="5"/>
    </row>
    <row r="514" spans="1:13" ht="18.75">
      <c r="A514" s="222"/>
      <c r="B514" s="255" t="s">
        <v>553</v>
      </c>
      <c r="C514" s="255"/>
      <c r="D514" s="255"/>
      <c r="E514" s="255"/>
      <c r="F514" s="255"/>
      <c r="G514" s="255"/>
      <c r="H514" s="255"/>
      <c r="I514" s="185">
        <v>28860</v>
      </c>
      <c r="J514" s="185"/>
      <c r="K514" s="16"/>
      <c r="L514" s="5"/>
      <c r="M514" s="28"/>
    </row>
    <row r="515" spans="1:13" ht="18.75">
      <c r="A515" s="222"/>
      <c r="B515" s="255" t="s">
        <v>566</v>
      </c>
      <c r="C515" s="255"/>
      <c r="D515" s="255"/>
      <c r="E515" s="255"/>
      <c r="F515" s="255"/>
      <c r="G515" s="255"/>
      <c r="H515" s="255"/>
      <c r="I515" s="183">
        <v>75000</v>
      </c>
      <c r="J515" s="183"/>
      <c r="K515" s="21"/>
      <c r="L515" s="5"/>
      <c r="M515" s="5"/>
    </row>
    <row r="516" spans="1:13" ht="18.75">
      <c r="A516" s="222"/>
      <c r="B516" s="255" t="s">
        <v>567</v>
      </c>
      <c r="C516" s="255"/>
      <c r="D516" s="255"/>
      <c r="E516" s="255"/>
      <c r="F516" s="255"/>
      <c r="G516" s="255"/>
      <c r="H516" s="255"/>
      <c r="I516" s="183">
        <v>105000</v>
      </c>
      <c r="J516" s="183"/>
      <c r="K516" s="21">
        <f aca="true" t="shared" si="16" ref="K516:K522">I516</f>
        <v>105000</v>
      </c>
      <c r="L516" s="5"/>
      <c r="M516" s="5"/>
    </row>
    <row r="517" spans="1:15" ht="18.75">
      <c r="A517" s="222"/>
      <c r="B517" s="238" t="s">
        <v>154</v>
      </c>
      <c r="C517" s="238"/>
      <c r="D517" s="238"/>
      <c r="E517" s="238"/>
      <c r="F517" s="238"/>
      <c r="G517" s="238"/>
      <c r="H517" s="238"/>
      <c r="I517" s="183">
        <v>82360</v>
      </c>
      <c r="J517" s="183"/>
      <c r="K517" s="21">
        <f t="shared" si="16"/>
        <v>82360</v>
      </c>
      <c r="L517" s="5"/>
      <c r="M517" s="24"/>
      <c r="O517" t="s">
        <v>467</v>
      </c>
    </row>
    <row r="518" spans="1:15" ht="18.75">
      <c r="A518" s="222"/>
      <c r="B518" s="257" t="s">
        <v>155</v>
      </c>
      <c r="C518" s="257"/>
      <c r="D518" s="257"/>
      <c r="E518" s="257"/>
      <c r="F518" s="257"/>
      <c r="G518" s="257"/>
      <c r="H518" s="257"/>
      <c r="I518" s="183">
        <v>90000</v>
      </c>
      <c r="J518" s="183"/>
      <c r="K518" s="21">
        <f t="shared" si="16"/>
        <v>90000</v>
      </c>
      <c r="L518" s="5"/>
      <c r="M518" s="24"/>
      <c r="O518" t="s">
        <v>467</v>
      </c>
    </row>
    <row r="519" spans="1:15" ht="18.75">
      <c r="A519" s="222"/>
      <c r="B519" s="238" t="s">
        <v>156</v>
      </c>
      <c r="C519" s="238"/>
      <c r="D519" s="238"/>
      <c r="E519" s="238"/>
      <c r="F519" s="238"/>
      <c r="G519" s="238"/>
      <c r="H519" s="238"/>
      <c r="I519" s="183">
        <v>39500</v>
      </c>
      <c r="J519" s="183"/>
      <c r="K519" s="21">
        <f t="shared" si="16"/>
        <v>39500</v>
      </c>
      <c r="L519" s="5"/>
      <c r="M519" s="5"/>
      <c r="O519" t="s">
        <v>467</v>
      </c>
    </row>
    <row r="520" spans="1:13" ht="18.75">
      <c r="A520" s="222"/>
      <c r="B520" s="257" t="s">
        <v>568</v>
      </c>
      <c r="C520" s="257"/>
      <c r="D520" s="257"/>
      <c r="E520" s="257"/>
      <c r="F520" s="257"/>
      <c r="G520" s="257"/>
      <c r="H520" s="257"/>
      <c r="I520" s="183">
        <v>84000</v>
      </c>
      <c r="J520" s="183"/>
      <c r="K520" s="21">
        <f t="shared" si="16"/>
        <v>84000</v>
      </c>
      <c r="L520" s="5"/>
      <c r="M520" s="24"/>
    </row>
    <row r="521" spans="1:13" ht="18.75">
      <c r="A521" s="222"/>
      <c r="B521" s="258" t="s">
        <v>569</v>
      </c>
      <c r="C521" s="258"/>
      <c r="D521" s="258"/>
      <c r="E521" s="258"/>
      <c r="F521" s="258"/>
      <c r="G521" s="258"/>
      <c r="H521" s="258"/>
      <c r="I521" s="80">
        <v>30000</v>
      </c>
      <c r="J521" s="81"/>
      <c r="K521" s="79">
        <f t="shared" si="16"/>
        <v>30000</v>
      </c>
      <c r="L521" s="5"/>
      <c r="M521" s="24"/>
    </row>
    <row r="522" spans="1:13" ht="18.75">
      <c r="A522" s="222"/>
      <c r="B522" s="238" t="s">
        <v>164</v>
      </c>
      <c r="C522" s="238"/>
      <c r="D522" s="238"/>
      <c r="E522" s="238"/>
      <c r="F522" s="238"/>
      <c r="G522" s="238"/>
      <c r="H522" s="238"/>
      <c r="I522" s="320">
        <f>I524+I525+I526+I527+I528+I529+I530+I531+I532+I533+I534+I535+I536+I537+I538</f>
        <v>393627</v>
      </c>
      <c r="J522" s="321"/>
      <c r="K522" s="263">
        <f t="shared" si="16"/>
        <v>393627</v>
      </c>
      <c r="L522" s="5"/>
      <c r="M522" s="24"/>
    </row>
    <row r="523" spans="1:13" ht="18.75" customHeight="1">
      <c r="A523" s="222"/>
      <c r="B523" s="238" t="s">
        <v>189</v>
      </c>
      <c r="C523" s="238"/>
      <c r="D523" s="238"/>
      <c r="E523" s="238"/>
      <c r="F523" s="238"/>
      <c r="G523" s="238"/>
      <c r="H523" s="238"/>
      <c r="I523" s="322"/>
      <c r="J523" s="323"/>
      <c r="K523" s="264"/>
      <c r="L523" s="5"/>
      <c r="M523" s="316"/>
    </row>
    <row r="524" spans="1:13" ht="18.75" customHeight="1">
      <c r="A524" s="222"/>
      <c r="B524" s="228" t="s">
        <v>556</v>
      </c>
      <c r="C524" s="228"/>
      <c r="D524" s="228"/>
      <c r="E524" s="228"/>
      <c r="F524" s="228"/>
      <c r="G524" s="228"/>
      <c r="H524" s="228"/>
      <c r="I524" s="226">
        <v>7200</v>
      </c>
      <c r="J524" s="226"/>
      <c r="K524" s="265"/>
      <c r="L524" s="5"/>
      <c r="M524" s="316"/>
    </row>
    <row r="525" spans="1:14" s="66" customFormat="1" ht="18.75">
      <c r="A525" s="222"/>
      <c r="B525" s="228" t="s">
        <v>557</v>
      </c>
      <c r="C525" s="228"/>
      <c r="D525" s="228"/>
      <c r="E525" s="228"/>
      <c r="F525" s="228"/>
      <c r="G525" s="228"/>
      <c r="H525" s="228"/>
      <c r="I525" s="226">
        <v>38400</v>
      </c>
      <c r="J525" s="226"/>
      <c r="K525" s="16" t="s">
        <v>300</v>
      </c>
      <c r="L525" s="13"/>
      <c r="M525" s="13"/>
      <c r="N525"/>
    </row>
    <row r="526" spans="1:14" s="66" customFormat="1" ht="18.75">
      <c r="A526" s="222"/>
      <c r="B526" s="229" t="s">
        <v>558</v>
      </c>
      <c r="C526" s="230"/>
      <c r="D526" s="230"/>
      <c r="E526" s="230"/>
      <c r="F526" s="230"/>
      <c r="G526" s="230"/>
      <c r="H526" s="231"/>
      <c r="I526" s="226">
        <v>5000</v>
      </c>
      <c r="J526" s="226"/>
      <c r="K526" s="16" t="s">
        <v>300</v>
      </c>
      <c r="L526" s="13"/>
      <c r="M526" s="13"/>
      <c r="N526"/>
    </row>
    <row r="527" spans="1:14" s="66" customFormat="1" ht="18.75">
      <c r="A527" s="222"/>
      <c r="B527" s="228" t="s">
        <v>559</v>
      </c>
      <c r="C527" s="228"/>
      <c r="D527" s="228"/>
      <c r="E527" s="228"/>
      <c r="F527" s="228"/>
      <c r="G527" s="228"/>
      <c r="H527" s="228"/>
      <c r="I527" s="76">
        <v>13020</v>
      </c>
      <c r="J527" s="6"/>
      <c r="K527" s="16" t="s">
        <v>300</v>
      </c>
      <c r="L527" s="13"/>
      <c r="M527" s="13"/>
      <c r="N527"/>
    </row>
    <row r="528" spans="1:14" s="66" customFormat="1" ht="17.25" customHeight="1">
      <c r="A528" s="222"/>
      <c r="B528" s="228" t="s">
        <v>52</v>
      </c>
      <c r="C528" s="228"/>
      <c r="D528" s="228"/>
      <c r="E528" s="228"/>
      <c r="F528" s="228"/>
      <c r="G528" s="228"/>
      <c r="H528" s="228"/>
      <c r="I528" s="226">
        <v>10440</v>
      </c>
      <c r="J528" s="226"/>
      <c r="K528" s="16"/>
      <c r="L528" s="13"/>
      <c r="M528" s="13"/>
      <c r="N528"/>
    </row>
    <row r="529" spans="1:14" s="66" customFormat="1" ht="19.5" customHeight="1">
      <c r="A529" s="222"/>
      <c r="B529" s="228" t="s">
        <v>560</v>
      </c>
      <c r="C529" s="228"/>
      <c r="D529" s="228"/>
      <c r="E529" s="228"/>
      <c r="F529" s="228"/>
      <c r="G529" s="228"/>
      <c r="H529" s="228"/>
      <c r="I529" s="226">
        <v>6710</v>
      </c>
      <c r="J529" s="226"/>
      <c r="K529" s="16" t="s">
        <v>300</v>
      </c>
      <c r="L529" s="13"/>
      <c r="M529" s="13"/>
      <c r="N529"/>
    </row>
    <row r="530" spans="1:14" s="66" customFormat="1" ht="18.75" customHeight="1">
      <c r="A530" s="222"/>
      <c r="B530" s="228" t="s">
        <v>561</v>
      </c>
      <c r="C530" s="228"/>
      <c r="D530" s="228"/>
      <c r="E530" s="228"/>
      <c r="F530" s="228"/>
      <c r="G530" s="228"/>
      <c r="H530" s="228"/>
      <c r="I530" s="242">
        <v>43792</v>
      </c>
      <c r="J530" s="242"/>
      <c r="K530" s="16" t="s">
        <v>298</v>
      </c>
      <c r="L530" s="13"/>
      <c r="M530" s="13"/>
      <c r="N530"/>
    </row>
    <row r="531" spans="1:14" s="66" customFormat="1" ht="20.25" customHeight="1">
      <c r="A531" s="222"/>
      <c r="B531" s="228" t="s">
        <v>323</v>
      </c>
      <c r="C531" s="228"/>
      <c r="D531" s="228"/>
      <c r="E531" s="228"/>
      <c r="F531" s="228"/>
      <c r="G531" s="228"/>
      <c r="H531" s="228"/>
      <c r="I531" s="242">
        <v>26400</v>
      </c>
      <c r="J531" s="242"/>
      <c r="K531" s="16" t="s">
        <v>300</v>
      </c>
      <c r="L531" s="13"/>
      <c r="M531" s="13"/>
      <c r="N531"/>
    </row>
    <row r="532" spans="1:14" s="66" customFormat="1" ht="18.75">
      <c r="A532" s="222"/>
      <c r="B532" s="228" t="s">
        <v>562</v>
      </c>
      <c r="C532" s="228"/>
      <c r="D532" s="228"/>
      <c r="E532" s="228"/>
      <c r="F532" s="228"/>
      <c r="G532" s="228"/>
      <c r="H532" s="228"/>
      <c r="I532" s="226">
        <v>82500</v>
      </c>
      <c r="J532" s="226"/>
      <c r="K532" s="16" t="s">
        <v>300</v>
      </c>
      <c r="L532" s="13"/>
      <c r="M532" s="13"/>
      <c r="N532"/>
    </row>
    <row r="533" spans="1:14" s="66" customFormat="1" ht="18.75">
      <c r="A533" s="222"/>
      <c r="B533" s="228" t="s">
        <v>324</v>
      </c>
      <c r="C533" s="228"/>
      <c r="D533" s="228"/>
      <c r="E533" s="228"/>
      <c r="F533" s="228"/>
      <c r="G533" s="228"/>
      <c r="H533" s="228"/>
      <c r="I533" s="226">
        <v>6025</v>
      </c>
      <c r="J533" s="226"/>
      <c r="K533" s="16" t="s">
        <v>300</v>
      </c>
      <c r="L533" s="13"/>
      <c r="M533" s="13"/>
      <c r="N533"/>
    </row>
    <row r="534" spans="1:14" s="66" customFormat="1" ht="18.75">
      <c r="A534" s="222"/>
      <c r="B534" s="228" t="s">
        <v>325</v>
      </c>
      <c r="C534" s="228"/>
      <c r="D534" s="228"/>
      <c r="E534" s="228"/>
      <c r="F534" s="228"/>
      <c r="G534" s="228"/>
      <c r="H534" s="228"/>
      <c r="I534" s="226">
        <v>76000</v>
      </c>
      <c r="J534" s="226"/>
      <c r="K534" s="16" t="s">
        <v>298</v>
      </c>
      <c r="L534" s="13"/>
      <c r="M534" s="13"/>
      <c r="N534"/>
    </row>
    <row r="535" spans="1:14" s="66" customFormat="1" ht="20.25" customHeight="1">
      <c r="A535" s="222"/>
      <c r="B535" s="228" t="s">
        <v>326</v>
      </c>
      <c r="C535" s="228"/>
      <c r="D535" s="228"/>
      <c r="E535" s="228"/>
      <c r="F535" s="228"/>
      <c r="G535" s="228"/>
      <c r="H535" s="228"/>
      <c r="I535" s="226">
        <v>31540</v>
      </c>
      <c r="J535" s="226"/>
      <c r="K535" s="16" t="s">
        <v>300</v>
      </c>
      <c r="L535" s="13"/>
      <c r="M535" s="13"/>
      <c r="N535"/>
    </row>
    <row r="536" spans="1:14" s="66" customFormat="1" ht="20.25" customHeight="1">
      <c r="A536" s="222"/>
      <c r="B536" s="228" t="s">
        <v>327</v>
      </c>
      <c r="C536" s="228"/>
      <c r="D536" s="228"/>
      <c r="E536" s="228"/>
      <c r="F536" s="228"/>
      <c r="G536" s="228"/>
      <c r="H536" s="228"/>
      <c r="I536" s="226">
        <v>41700</v>
      </c>
      <c r="J536" s="226"/>
      <c r="K536" s="16" t="s">
        <v>300</v>
      </c>
      <c r="L536" s="13"/>
      <c r="M536" s="13"/>
      <c r="N536"/>
    </row>
    <row r="537" spans="1:14" s="66" customFormat="1" ht="20.25" customHeight="1">
      <c r="A537" s="222"/>
      <c r="B537" s="229" t="s">
        <v>563</v>
      </c>
      <c r="C537" s="230"/>
      <c r="D537" s="230"/>
      <c r="E537" s="230"/>
      <c r="F537" s="230"/>
      <c r="G537" s="230"/>
      <c r="H537" s="231"/>
      <c r="I537" s="226">
        <v>1400</v>
      </c>
      <c r="J537" s="226"/>
      <c r="K537" s="16" t="s">
        <v>300</v>
      </c>
      <c r="L537" s="13"/>
      <c r="M537" s="13"/>
      <c r="N537"/>
    </row>
    <row r="538" spans="1:14" s="66" customFormat="1" ht="19.5" customHeight="1">
      <c r="A538" s="222"/>
      <c r="B538" s="228" t="s">
        <v>564</v>
      </c>
      <c r="C538" s="228"/>
      <c r="D538" s="228"/>
      <c r="E538" s="228"/>
      <c r="F538" s="228"/>
      <c r="G538" s="228"/>
      <c r="H538" s="228"/>
      <c r="I538" s="76">
        <v>3500</v>
      </c>
      <c r="J538" s="6"/>
      <c r="K538" s="16" t="s">
        <v>300</v>
      </c>
      <c r="L538" s="13"/>
      <c r="M538" s="13"/>
      <c r="N538"/>
    </row>
    <row r="539" spans="1:14" s="66" customFormat="1" ht="18.75">
      <c r="A539" s="222"/>
      <c r="B539" s="238" t="s">
        <v>565</v>
      </c>
      <c r="C539" s="238"/>
      <c r="D539" s="238"/>
      <c r="E539" s="238"/>
      <c r="F539" s="238"/>
      <c r="G539" s="238"/>
      <c r="H539" s="238"/>
      <c r="I539" s="226">
        <v>93000</v>
      </c>
      <c r="J539" s="226"/>
      <c r="K539" s="16">
        <f>I539</f>
        <v>93000</v>
      </c>
      <c r="L539" s="13"/>
      <c r="M539" s="13"/>
      <c r="N539" t="s">
        <v>30</v>
      </c>
    </row>
    <row r="540" spans="1:14" ht="18.75">
      <c r="A540" s="222"/>
      <c r="B540" s="238" t="s">
        <v>97</v>
      </c>
      <c r="C540" s="238"/>
      <c r="D540" s="238"/>
      <c r="E540" s="238"/>
      <c r="F540" s="238"/>
      <c r="G540" s="238"/>
      <c r="H540" s="238"/>
      <c r="I540" s="226">
        <v>138000</v>
      </c>
      <c r="J540" s="226"/>
      <c r="K540" s="21">
        <f>I540</f>
        <v>138000</v>
      </c>
      <c r="L540" s="5"/>
      <c r="M540" s="25"/>
      <c r="N540" t="s">
        <v>30</v>
      </c>
    </row>
    <row r="541" spans="1:14" ht="18.75">
      <c r="A541" s="222"/>
      <c r="B541" s="238" t="s">
        <v>98</v>
      </c>
      <c r="C541" s="238"/>
      <c r="D541" s="238"/>
      <c r="E541" s="238"/>
      <c r="F541" s="238"/>
      <c r="G541" s="238"/>
      <c r="H541" s="238"/>
      <c r="I541" s="226">
        <v>69000</v>
      </c>
      <c r="J541" s="226"/>
      <c r="K541" s="21">
        <f>I541</f>
        <v>69000</v>
      </c>
      <c r="L541" s="5"/>
      <c r="M541" s="25"/>
      <c r="N541" t="s">
        <v>30</v>
      </c>
    </row>
    <row r="542" spans="1:15" ht="18" customHeight="1">
      <c r="A542" s="222"/>
      <c r="B542" s="269" t="s">
        <v>318</v>
      </c>
      <c r="C542" s="270"/>
      <c r="D542" s="270"/>
      <c r="E542" s="270"/>
      <c r="F542" s="270"/>
      <c r="G542" s="270"/>
      <c r="H542" s="181"/>
      <c r="I542" s="183">
        <f>I543+I547+I555</f>
        <v>22768404</v>
      </c>
      <c r="J542" s="183"/>
      <c r="K542" s="21">
        <f>I542</f>
        <v>22768404</v>
      </c>
      <c r="L542" s="5"/>
      <c r="M542" s="25"/>
      <c r="O542" t="s">
        <v>571</v>
      </c>
    </row>
    <row r="543" spans="1:13" ht="16.5" customHeight="1">
      <c r="A543" s="222"/>
      <c r="B543" s="271" t="s">
        <v>295</v>
      </c>
      <c r="C543" s="272"/>
      <c r="D543" s="272"/>
      <c r="E543" s="272"/>
      <c r="F543" s="272"/>
      <c r="G543" s="272"/>
      <c r="H543" s="273"/>
      <c r="I543" s="6">
        <f>I544+I545+I546</f>
        <v>687000</v>
      </c>
      <c r="J543" s="6"/>
      <c r="K543" s="16"/>
      <c r="L543" s="5"/>
      <c r="M543" s="25"/>
    </row>
    <row r="544" spans="1:14" ht="23.25" customHeight="1">
      <c r="A544" s="222"/>
      <c r="B544" s="274" t="s">
        <v>575</v>
      </c>
      <c r="C544" s="275"/>
      <c r="D544" s="275"/>
      <c r="E544" s="275"/>
      <c r="F544" s="275"/>
      <c r="G544" s="275"/>
      <c r="H544" s="276"/>
      <c r="I544" s="87">
        <v>607800</v>
      </c>
      <c r="K544" s="21"/>
      <c r="L544" s="5"/>
      <c r="M544" s="5"/>
      <c r="N544" t="s">
        <v>30</v>
      </c>
    </row>
    <row r="545" spans="1:13" ht="18.75" customHeight="1">
      <c r="A545" s="222"/>
      <c r="B545" s="277" t="s">
        <v>49</v>
      </c>
      <c r="C545" s="278"/>
      <c r="D545" s="278"/>
      <c r="E545" s="278"/>
      <c r="F545" s="278"/>
      <c r="G545" s="278"/>
      <c r="H545" s="279"/>
      <c r="I545" s="76">
        <v>39600</v>
      </c>
      <c r="J545" s="6"/>
      <c r="K545" s="21"/>
      <c r="L545" s="5"/>
      <c r="M545" s="25"/>
    </row>
    <row r="546" spans="1:13" ht="18.75">
      <c r="A546" s="222"/>
      <c r="B546" s="280" t="s">
        <v>63</v>
      </c>
      <c r="C546" s="281"/>
      <c r="D546" s="281"/>
      <c r="E546" s="281"/>
      <c r="F546" s="281"/>
      <c r="G546" s="281"/>
      <c r="H546" s="282"/>
      <c r="I546" s="76">
        <v>39600</v>
      </c>
      <c r="J546" s="6"/>
      <c r="K546" s="21"/>
      <c r="L546" s="5"/>
      <c r="M546" s="25"/>
    </row>
    <row r="547" spans="1:13" ht="18.75">
      <c r="A547" s="222"/>
      <c r="B547" s="283" t="s">
        <v>296</v>
      </c>
      <c r="C547" s="284"/>
      <c r="D547" s="284"/>
      <c r="E547" s="284"/>
      <c r="F547" s="284"/>
      <c r="G547" s="284"/>
      <c r="H547" s="285"/>
      <c r="I547" s="6">
        <f>I548+I550+I551+I552+I553+I554</f>
        <v>21658000</v>
      </c>
      <c r="J547" s="6"/>
      <c r="K547" s="21"/>
      <c r="L547" s="5"/>
      <c r="M547" s="25"/>
    </row>
    <row r="548" spans="1:14" ht="18.75">
      <c r="A548" s="222"/>
      <c r="B548" s="280" t="s">
        <v>570</v>
      </c>
      <c r="C548" s="281"/>
      <c r="D548" s="281"/>
      <c r="E548" s="281"/>
      <c r="F548" s="281"/>
      <c r="G548" s="281"/>
      <c r="H548" s="282"/>
      <c r="I548" s="76">
        <v>5125000</v>
      </c>
      <c r="J548" s="6"/>
      <c r="K548" s="21"/>
      <c r="L548" s="5"/>
      <c r="M548" s="25"/>
      <c r="N548" t="s">
        <v>30</v>
      </c>
    </row>
    <row r="549" spans="1:13" ht="18.75" hidden="1">
      <c r="A549" s="222"/>
      <c r="B549" s="280"/>
      <c r="C549" s="281"/>
      <c r="D549" s="281"/>
      <c r="E549" s="281"/>
      <c r="F549" s="281"/>
      <c r="G549" s="281"/>
      <c r="H549" s="282"/>
      <c r="I549" s="76"/>
      <c r="J549" s="6"/>
      <c r="K549" s="21"/>
      <c r="L549" s="5"/>
      <c r="M549" s="25"/>
    </row>
    <row r="550" spans="1:14" ht="18.75">
      <c r="A550" s="222"/>
      <c r="B550" s="280" t="s">
        <v>574</v>
      </c>
      <c r="C550" s="281"/>
      <c r="D550" s="281"/>
      <c r="E550" s="281"/>
      <c r="F550" s="281"/>
      <c r="G550" s="281"/>
      <c r="H550" s="282"/>
      <c r="I550" s="76">
        <v>5000</v>
      </c>
      <c r="J550" s="6"/>
      <c r="K550" s="21"/>
      <c r="L550" s="5"/>
      <c r="M550" s="25"/>
      <c r="N550" t="s">
        <v>30</v>
      </c>
    </row>
    <row r="551" spans="1:14" ht="18.75">
      <c r="A551" s="222"/>
      <c r="B551" s="280" t="s">
        <v>48</v>
      </c>
      <c r="C551" s="281"/>
      <c r="D551" s="281"/>
      <c r="E551" s="281"/>
      <c r="F551" s="281"/>
      <c r="G551" s="281"/>
      <c r="H551" s="282"/>
      <c r="I551" s="76">
        <v>3000</v>
      </c>
      <c r="J551" s="6"/>
      <c r="K551" s="21"/>
      <c r="L551" s="5"/>
      <c r="M551" s="25"/>
      <c r="N551" t="s">
        <v>30</v>
      </c>
    </row>
    <row r="552" spans="1:15" ht="48.75" customHeight="1">
      <c r="A552" s="222"/>
      <c r="B552" s="280" t="s">
        <v>572</v>
      </c>
      <c r="C552" s="281"/>
      <c r="D552" s="281"/>
      <c r="E552" s="281"/>
      <c r="F552" s="281"/>
      <c r="G552" s="281"/>
      <c r="H552" s="282"/>
      <c r="I552" s="76">
        <v>400000</v>
      </c>
      <c r="J552" s="6"/>
      <c r="K552" s="21"/>
      <c r="L552" s="5"/>
      <c r="M552" s="25"/>
      <c r="N552" t="s">
        <v>30</v>
      </c>
      <c r="O552" s="91"/>
    </row>
    <row r="553" spans="1:14" ht="30" customHeight="1">
      <c r="A553" s="222"/>
      <c r="B553" s="280" t="s">
        <v>578</v>
      </c>
      <c r="C553" s="281"/>
      <c r="D553" s="281"/>
      <c r="E553" s="281"/>
      <c r="F553" s="281"/>
      <c r="G553" s="281"/>
      <c r="H553" s="282"/>
      <c r="I553" s="76">
        <v>7125000</v>
      </c>
      <c r="J553" s="6"/>
      <c r="K553" s="21"/>
      <c r="L553" s="5"/>
      <c r="M553" s="25"/>
      <c r="N553" t="s">
        <v>30</v>
      </c>
    </row>
    <row r="554" spans="1:14" ht="18.75" customHeight="1">
      <c r="A554" s="222"/>
      <c r="B554" s="280" t="s">
        <v>573</v>
      </c>
      <c r="C554" s="281"/>
      <c r="D554" s="281"/>
      <c r="E554" s="281"/>
      <c r="F554" s="281"/>
      <c r="G554" s="281"/>
      <c r="H554" s="282"/>
      <c r="I554" s="76">
        <v>9000000</v>
      </c>
      <c r="J554" s="6"/>
      <c r="K554" s="21"/>
      <c r="L554" s="5"/>
      <c r="M554" s="25"/>
      <c r="N554" t="s">
        <v>30</v>
      </c>
    </row>
    <row r="555" spans="1:13" ht="18.75">
      <c r="A555" s="222"/>
      <c r="B555" s="283" t="s">
        <v>297</v>
      </c>
      <c r="C555" s="284"/>
      <c r="D555" s="284"/>
      <c r="E555" s="284"/>
      <c r="F555" s="284"/>
      <c r="G555" s="284"/>
      <c r="H555" s="285"/>
      <c r="I555" s="6">
        <f>I556+I557+I558+I559</f>
        <v>423404</v>
      </c>
      <c r="J555" s="6"/>
      <c r="K555" s="21"/>
      <c r="L555" s="5"/>
      <c r="M555" s="25"/>
    </row>
    <row r="556" spans="1:14" ht="18.75">
      <c r="A556" s="222"/>
      <c r="B556" s="280" t="s">
        <v>576</v>
      </c>
      <c r="C556" s="281"/>
      <c r="D556" s="281"/>
      <c r="E556" s="281"/>
      <c r="F556" s="281"/>
      <c r="G556" s="281"/>
      <c r="H556" s="282"/>
      <c r="I556" s="76">
        <v>358360</v>
      </c>
      <c r="J556" s="6"/>
      <c r="K556" s="21"/>
      <c r="L556" s="5"/>
      <c r="M556" s="25"/>
      <c r="N556" t="s">
        <v>30</v>
      </c>
    </row>
    <row r="557" spans="1:13" ht="9.75" customHeight="1" hidden="1">
      <c r="A557" s="222"/>
      <c r="B557" s="280"/>
      <c r="C557" s="281"/>
      <c r="D557" s="281"/>
      <c r="E557" s="281"/>
      <c r="F557" s="281"/>
      <c r="G557" s="281"/>
      <c r="H557" s="282"/>
      <c r="I557" s="76"/>
      <c r="J557" s="6"/>
      <c r="K557" s="21"/>
      <c r="L557" s="5"/>
      <c r="M557" s="25"/>
    </row>
    <row r="558" spans="1:13" ht="18.75">
      <c r="A558" s="222"/>
      <c r="B558" s="280" t="s">
        <v>47</v>
      </c>
      <c r="C558" s="281"/>
      <c r="D558" s="281"/>
      <c r="E558" s="281"/>
      <c r="F558" s="281"/>
      <c r="G558" s="281"/>
      <c r="H558" s="282"/>
      <c r="I558" s="76">
        <v>43500</v>
      </c>
      <c r="J558" s="6"/>
      <c r="K558" s="21"/>
      <c r="L558" s="5"/>
      <c r="M558" s="25"/>
    </row>
    <row r="559" spans="1:14" ht="18.75">
      <c r="A559" s="222"/>
      <c r="B559" s="280" t="s">
        <v>577</v>
      </c>
      <c r="C559" s="281"/>
      <c r="D559" s="281"/>
      <c r="E559" s="281"/>
      <c r="F559" s="281"/>
      <c r="G559" s="281"/>
      <c r="H559" s="282"/>
      <c r="I559" s="6">
        <v>21544</v>
      </c>
      <c r="J559" s="6"/>
      <c r="K559" s="21"/>
      <c r="L559" s="5"/>
      <c r="M559" s="25"/>
      <c r="N559" t="s">
        <v>30</v>
      </c>
    </row>
    <row r="560" spans="1:13" ht="18.75" customHeight="1" hidden="1">
      <c r="A560" s="222"/>
      <c r="B560" s="280"/>
      <c r="C560" s="281"/>
      <c r="D560" s="281"/>
      <c r="E560" s="281"/>
      <c r="F560" s="281"/>
      <c r="G560" s="281"/>
      <c r="H560" s="282"/>
      <c r="I560" s="6"/>
      <c r="J560" s="6"/>
      <c r="K560" s="21">
        <f>I560</f>
        <v>0</v>
      </c>
      <c r="L560" s="5"/>
      <c r="M560" s="25"/>
    </row>
    <row r="561" spans="1:13" ht="18.75">
      <c r="A561" s="222"/>
      <c r="B561" s="283" t="s">
        <v>64</v>
      </c>
      <c r="C561" s="284"/>
      <c r="D561" s="284"/>
      <c r="E561" s="284"/>
      <c r="F561" s="284"/>
      <c r="G561" s="284"/>
      <c r="H561" s="285"/>
      <c r="I561" s="6">
        <v>35000</v>
      </c>
      <c r="J561" s="6"/>
      <c r="K561" s="21">
        <f>I561</f>
        <v>35000</v>
      </c>
      <c r="L561" s="5"/>
      <c r="M561" s="25"/>
    </row>
    <row r="562" spans="1:15" ht="18.75" customHeight="1">
      <c r="A562" s="222"/>
      <c r="B562" s="283" t="s">
        <v>65</v>
      </c>
      <c r="C562" s="281"/>
      <c r="D562" s="281"/>
      <c r="E562" s="281"/>
      <c r="F562" s="281"/>
      <c r="G562" s="281"/>
      <c r="H562" s="282"/>
      <c r="I562" s="76">
        <v>10000</v>
      </c>
      <c r="J562" s="6"/>
      <c r="K562" s="21">
        <f>I562</f>
        <v>10000</v>
      </c>
      <c r="L562" s="5"/>
      <c r="M562" s="25"/>
      <c r="O562" t="s">
        <v>56</v>
      </c>
    </row>
    <row r="563" spans="1:13" ht="18.75">
      <c r="A563" s="222"/>
      <c r="B563" s="283" t="s">
        <v>66</v>
      </c>
      <c r="C563" s="284"/>
      <c r="D563" s="284"/>
      <c r="E563" s="284"/>
      <c r="F563" s="284"/>
      <c r="G563" s="284"/>
      <c r="H563" s="285"/>
      <c r="I563" s="6">
        <f>I564+I565+I566+I567</f>
        <v>1664030</v>
      </c>
      <c r="J563" s="6"/>
      <c r="K563" s="21">
        <f>I563</f>
        <v>1664030</v>
      </c>
      <c r="L563" s="5"/>
      <c r="M563" s="25"/>
    </row>
    <row r="564" spans="1:13" ht="18.75">
      <c r="A564" s="222"/>
      <c r="B564" s="280" t="s">
        <v>51</v>
      </c>
      <c r="C564" s="281"/>
      <c r="D564" s="281"/>
      <c r="E564" s="281"/>
      <c r="F564" s="281"/>
      <c r="G564" s="281"/>
      <c r="H564" s="282"/>
      <c r="I564" s="76">
        <v>1530</v>
      </c>
      <c r="J564" s="6"/>
      <c r="K564" s="21"/>
      <c r="L564" s="5"/>
      <c r="M564" s="25"/>
    </row>
    <row r="565" spans="1:15" ht="18.75" customHeight="1">
      <c r="A565" s="222"/>
      <c r="B565" s="280" t="s">
        <v>580</v>
      </c>
      <c r="C565" s="281"/>
      <c r="D565" s="281"/>
      <c r="E565" s="281"/>
      <c r="F565" s="281"/>
      <c r="G565" s="281"/>
      <c r="H565" s="282"/>
      <c r="I565" s="76">
        <v>12500</v>
      </c>
      <c r="J565" s="6"/>
      <c r="K565" s="21"/>
      <c r="L565" s="5"/>
      <c r="M565" s="25"/>
      <c r="O565" t="s">
        <v>467</v>
      </c>
    </row>
    <row r="566" spans="1:15" ht="18.75">
      <c r="A566" s="222"/>
      <c r="B566" s="280" t="s">
        <v>0</v>
      </c>
      <c r="C566" s="281"/>
      <c r="D566" s="281"/>
      <c r="E566" s="281"/>
      <c r="F566" s="281"/>
      <c r="G566" s="281"/>
      <c r="H566" s="282"/>
      <c r="I566" s="76">
        <v>1500000</v>
      </c>
      <c r="J566" s="6"/>
      <c r="K566" s="21"/>
      <c r="L566" s="5"/>
      <c r="M566" s="25"/>
      <c r="O566" t="s">
        <v>50</v>
      </c>
    </row>
    <row r="567" spans="1:15" ht="18.75">
      <c r="A567" s="222"/>
      <c r="B567" s="280" t="s">
        <v>96</v>
      </c>
      <c r="C567" s="281"/>
      <c r="D567" s="281"/>
      <c r="E567" s="281"/>
      <c r="F567" s="281"/>
      <c r="G567" s="281"/>
      <c r="H567" s="282"/>
      <c r="I567" s="76">
        <v>150000</v>
      </c>
      <c r="J567" s="6"/>
      <c r="K567" s="21"/>
      <c r="L567" s="5"/>
      <c r="M567" s="25"/>
      <c r="O567" t="s">
        <v>50</v>
      </c>
    </row>
    <row r="568" spans="1:14" ht="17.25" customHeight="1">
      <c r="A568" s="222"/>
      <c r="B568" s="283" t="s">
        <v>579</v>
      </c>
      <c r="C568" s="284"/>
      <c r="D568" s="284"/>
      <c r="E568" s="284"/>
      <c r="F568" s="284"/>
      <c r="G568" s="284"/>
      <c r="H568" s="285"/>
      <c r="I568" s="76">
        <v>15000</v>
      </c>
      <c r="J568" s="6"/>
      <c r="K568" s="21">
        <f>I568</f>
        <v>15000</v>
      </c>
      <c r="L568" s="5"/>
      <c r="M568" s="25"/>
      <c r="N568" t="s">
        <v>30</v>
      </c>
    </row>
    <row r="569" spans="1:14" ht="15" customHeight="1">
      <c r="A569" s="222"/>
      <c r="B569" s="283" t="s">
        <v>67</v>
      </c>
      <c r="C569" s="284"/>
      <c r="D569" s="284"/>
      <c r="E569" s="284"/>
      <c r="F569" s="284"/>
      <c r="G569" s="284"/>
      <c r="H569" s="285"/>
      <c r="I569" s="76">
        <v>7500</v>
      </c>
      <c r="J569" s="6"/>
      <c r="K569" s="21">
        <f>I569</f>
        <v>7500</v>
      </c>
      <c r="L569" s="5"/>
      <c r="M569" s="25"/>
      <c r="N569" t="s">
        <v>30</v>
      </c>
    </row>
    <row r="570" spans="1:14" ht="15" customHeight="1">
      <c r="A570" s="222"/>
      <c r="B570" s="283" t="s">
        <v>68</v>
      </c>
      <c r="C570" s="284"/>
      <c r="D570" s="284"/>
      <c r="E570" s="284"/>
      <c r="F570" s="284"/>
      <c r="G570" s="284"/>
      <c r="H570" s="285"/>
      <c r="I570" s="76">
        <v>25000</v>
      </c>
      <c r="J570" s="6"/>
      <c r="K570" s="21">
        <f>I570</f>
        <v>25000</v>
      </c>
      <c r="L570" s="5"/>
      <c r="M570" s="25"/>
      <c r="N570" t="s">
        <v>30</v>
      </c>
    </row>
    <row r="571" spans="1:15" ht="18.75" customHeight="1">
      <c r="A571" s="222"/>
      <c r="B571" s="286" t="s">
        <v>153</v>
      </c>
      <c r="C571" s="286"/>
      <c r="D571" s="286"/>
      <c r="E571" s="286"/>
      <c r="F571" s="286"/>
      <c r="G571" s="286"/>
      <c r="H571" s="286"/>
      <c r="I571" s="6">
        <f>I562+I561+I542+I541+I540+I539+I522+I520+I519+I518+I517+I516+I513+I512+I499+I498+I496+I495+I494+I492+I491+I474+I521+I563+I568+I569+I570+I560</f>
        <v>30272281</v>
      </c>
      <c r="J571" s="6"/>
      <c r="K571" s="21"/>
      <c r="L571" s="5"/>
      <c r="M571" s="25"/>
      <c r="O571" s="92"/>
    </row>
    <row r="572" spans="1:14" ht="18.75" customHeight="1">
      <c r="A572" s="23">
        <v>2250</v>
      </c>
      <c r="B572" s="287" t="s">
        <v>2</v>
      </c>
      <c r="C572" s="287"/>
      <c r="D572" s="287"/>
      <c r="E572" s="287"/>
      <c r="F572" s="287"/>
      <c r="G572" s="287"/>
      <c r="H572" s="287"/>
      <c r="I572" s="6">
        <v>165000</v>
      </c>
      <c r="J572" s="6"/>
      <c r="K572" s="21"/>
      <c r="L572" s="5"/>
      <c r="M572" s="25"/>
      <c r="N572" t="s">
        <v>30</v>
      </c>
    </row>
    <row r="573" spans="1:13" ht="18.75">
      <c r="A573" s="74">
        <v>2270</v>
      </c>
      <c r="B573" s="254" t="s">
        <v>3</v>
      </c>
      <c r="C573" s="254"/>
      <c r="D573" s="254"/>
      <c r="E573" s="254"/>
      <c r="F573" s="254"/>
      <c r="G573" s="254"/>
      <c r="H573" s="254"/>
      <c r="I573" s="288">
        <f>+I572+I571+I472+K38+K36+K10</f>
        <v>93964196.68</v>
      </c>
      <c r="J573" s="288"/>
      <c r="K573" s="21"/>
      <c r="L573" s="5"/>
      <c r="M573" s="25"/>
    </row>
    <row r="574" spans="1:13" ht="33" customHeight="1">
      <c r="A574" s="289">
        <v>2271</v>
      </c>
      <c r="B574" s="254" t="s">
        <v>4</v>
      </c>
      <c r="C574" s="254"/>
      <c r="D574" s="254"/>
      <c r="E574" s="254"/>
      <c r="F574" s="254"/>
      <c r="G574" s="254"/>
      <c r="H574" s="254"/>
      <c r="I574" s="317">
        <f>I575+I576+I577+I578+I579+I580+I581+I582+I583+I584+I585+I586+I587</f>
        <v>6027823.2299999995</v>
      </c>
      <c r="J574" s="316"/>
      <c r="K574" s="70"/>
      <c r="L574" s="5"/>
      <c r="M574" s="30"/>
    </row>
    <row r="575" spans="1:13" ht="18.75" customHeight="1">
      <c r="A575" s="290"/>
      <c r="B575" s="255" t="s">
        <v>582</v>
      </c>
      <c r="C575" s="255"/>
      <c r="D575" s="255"/>
      <c r="E575" s="255"/>
      <c r="F575" s="255"/>
      <c r="G575" s="255"/>
      <c r="H575" s="255"/>
      <c r="I575" s="293">
        <v>563132.32</v>
      </c>
      <c r="J575" s="293"/>
      <c r="K575" s="16"/>
      <c r="L575" s="5"/>
      <c r="M575" s="5"/>
    </row>
    <row r="576" spans="1:13" ht="18.75">
      <c r="A576" s="290"/>
      <c r="B576" s="255" t="s">
        <v>583</v>
      </c>
      <c r="C576" s="255"/>
      <c r="D576" s="255"/>
      <c r="E576" s="255"/>
      <c r="F576" s="255"/>
      <c r="G576" s="255"/>
      <c r="H576" s="255"/>
      <c r="I576" s="294">
        <v>688116.8</v>
      </c>
      <c r="J576" s="294"/>
      <c r="K576" s="16"/>
      <c r="L576" s="5"/>
      <c r="M576" s="5"/>
    </row>
    <row r="577" spans="1:13" ht="18.75">
      <c r="A577" s="290"/>
      <c r="B577" s="255" t="s">
        <v>584</v>
      </c>
      <c r="C577" s="255"/>
      <c r="D577" s="255"/>
      <c r="E577" s="255"/>
      <c r="F577" s="255"/>
      <c r="G577" s="255"/>
      <c r="H577" s="255"/>
      <c r="I577" s="294">
        <v>464829.92</v>
      </c>
      <c r="J577" s="294"/>
      <c r="K577" s="16"/>
      <c r="L577" s="5"/>
      <c r="M577" s="5"/>
    </row>
    <row r="578" spans="1:13" ht="18.75">
      <c r="A578" s="290"/>
      <c r="B578" s="255" t="s">
        <v>585</v>
      </c>
      <c r="C578" s="255"/>
      <c r="D578" s="255"/>
      <c r="E578" s="255"/>
      <c r="F578" s="255"/>
      <c r="G578" s="255"/>
      <c r="H578" s="255"/>
      <c r="I578" s="294">
        <v>542067.52</v>
      </c>
      <c r="J578" s="294"/>
      <c r="K578" s="16"/>
      <c r="L578" s="5"/>
      <c r="M578" s="5"/>
    </row>
    <row r="579" spans="1:13" ht="18.75">
      <c r="A579" s="290"/>
      <c r="B579" s="295" t="s">
        <v>586</v>
      </c>
      <c r="C579" s="296"/>
      <c r="D579" s="296"/>
      <c r="E579" s="296"/>
      <c r="F579" s="296"/>
      <c r="G579" s="296"/>
      <c r="H579" s="297"/>
      <c r="I579" s="298">
        <v>353677.54</v>
      </c>
      <c r="J579" s="298"/>
      <c r="K579" s="16"/>
      <c r="L579" s="5"/>
      <c r="M579" s="5"/>
    </row>
    <row r="580" spans="1:13" ht="18.75">
      <c r="A580" s="290"/>
      <c r="B580" s="255" t="s">
        <v>587</v>
      </c>
      <c r="C580" s="255"/>
      <c r="D580" s="255"/>
      <c r="E580" s="255"/>
      <c r="F580" s="255"/>
      <c r="G580" s="255"/>
      <c r="H580" s="255"/>
      <c r="I580" s="294">
        <v>433934.38</v>
      </c>
      <c r="J580" s="294"/>
      <c r="K580" s="16"/>
      <c r="L580" s="5"/>
      <c r="M580" s="5"/>
    </row>
    <row r="581" spans="1:13" ht="18.75">
      <c r="A581" s="290"/>
      <c r="B581" s="232" t="s">
        <v>588</v>
      </c>
      <c r="C581" s="233"/>
      <c r="D581" s="233"/>
      <c r="E581" s="233"/>
      <c r="F581" s="233"/>
      <c r="G581" s="233"/>
      <c r="H581" s="234"/>
      <c r="I581" s="75">
        <v>598240.32</v>
      </c>
      <c r="J581" s="75"/>
      <c r="K581" s="16"/>
      <c r="L581" s="5"/>
      <c r="M581" s="5"/>
    </row>
    <row r="582" spans="1:13" ht="18.75">
      <c r="A582" s="290"/>
      <c r="B582" s="255" t="s">
        <v>589</v>
      </c>
      <c r="C582" s="255"/>
      <c r="D582" s="255"/>
      <c r="E582" s="255"/>
      <c r="F582" s="255"/>
      <c r="G582" s="255"/>
      <c r="H582" s="255"/>
      <c r="I582" s="75">
        <v>570153.94</v>
      </c>
      <c r="J582" s="75"/>
      <c r="K582" s="16"/>
      <c r="L582" s="5"/>
      <c r="M582" s="5"/>
    </row>
    <row r="583" spans="1:13" ht="18.75">
      <c r="A583" s="290"/>
      <c r="B583" s="232" t="s">
        <v>590</v>
      </c>
      <c r="C583" s="233"/>
      <c r="D583" s="233"/>
      <c r="E583" s="233"/>
      <c r="F583" s="233"/>
      <c r="G583" s="233"/>
      <c r="H583" s="234"/>
      <c r="I583" s="75">
        <v>599644.64</v>
      </c>
      <c r="J583" s="75"/>
      <c r="K583" s="16"/>
      <c r="L583" s="5"/>
      <c r="M583" s="5"/>
    </row>
    <row r="584" spans="1:13" ht="18.75" hidden="1">
      <c r="A584" s="290"/>
      <c r="B584" s="232"/>
      <c r="C584" s="233"/>
      <c r="D584" s="233"/>
      <c r="E584" s="233"/>
      <c r="F584" s="233"/>
      <c r="G584" s="233"/>
      <c r="H584" s="234"/>
      <c r="I584" s="75"/>
      <c r="J584" s="75"/>
      <c r="K584" s="16"/>
      <c r="L584" s="5"/>
      <c r="M584" s="5"/>
    </row>
    <row r="585" spans="1:13" ht="18.75">
      <c r="A585" s="290"/>
      <c r="B585" s="255" t="s">
        <v>591</v>
      </c>
      <c r="C585" s="255"/>
      <c r="D585" s="255"/>
      <c r="E585" s="255"/>
      <c r="F585" s="255"/>
      <c r="G585" s="255"/>
      <c r="H585" s="255"/>
      <c r="I585" s="294">
        <v>249258.01</v>
      </c>
      <c r="J585" s="294"/>
      <c r="K585" s="16"/>
      <c r="L585" s="5"/>
      <c r="M585" s="5"/>
    </row>
    <row r="586" spans="1:13" ht="18.75" hidden="1">
      <c r="A586" s="290"/>
      <c r="B586" s="255"/>
      <c r="C586" s="255"/>
      <c r="D586" s="255"/>
      <c r="E586" s="255"/>
      <c r="F586" s="255"/>
      <c r="G586" s="255"/>
      <c r="H586" s="255"/>
      <c r="I586" s="294"/>
      <c r="J586" s="294"/>
      <c r="K586" s="16"/>
      <c r="L586" s="5"/>
      <c r="M586" s="5"/>
    </row>
    <row r="587" spans="1:13" ht="19.5" customHeight="1">
      <c r="A587" s="290"/>
      <c r="B587" s="232" t="s">
        <v>592</v>
      </c>
      <c r="C587" s="233"/>
      <c r="D587" s="233"/>
      <c r="E587" s="233"/>
      <c r="F587" s="233"/>
      <c r="G587" s="233"/>
      <c r="H587" s="234"/>
      <c r="I587" s="294">
        <v>964767.84</v>
      </c>
      <c r="J587" s="294"/>
      <c r="K587" s="16"/>
      <c r="L587" s="5"/>
      <c r="M587" s="5"/>
    </row>
    <row r="588" spans="1:14" ht="18.75">
      <c r="A588" s="291"/>
      <c r="B588" s="286" t="s">
        <v>190</v>
      </c>
      <c r="C588" s="286"/>
      <c r="D588" s="286"/>
      <c r="E588" s="286"/>
      <c r="F588" s="286"/>
      <c r="G588" s="286"/>
      <c r="H588" s="286"/>
      <c r="I588" s="299">
        <f>SUM(I575:J587)</f>
        <v>6027823.2299999995</v>
      </c>
      <c r="J588" s="299"/>
      <c r="K588" s="16"/>
      <c r="L588" s="5"/>
      <c r="M588" s="5"/>
      <c r="N588" t="s">
        <v>30</v>
      </c>
    </row>
    <row r="589" spans="1:14" ht="18.75">
      <c r="A589" s="29">
        <v>2272</v>
      </c>
      <c r="B589" s="254" t="s">
        <v>5</v>
      </c>
      <c r="C589" s="254"/>
      <c r="D589" s="254"/>
      <c r="E589" s="254"/>
      <c r="F589" s="254"/>
      <c r="G589" s="254"/>
      <c r="H589" s="254"/>
      <c r="I589" s="299">
        <f>I590+I591</f>
        <v>213567.4</v>
      </c>
      <c r="J589" s="299"/>
      <c r="K589" s="16"/>
      <c r="L589" s="5"/>
      <c r="M589" s="5"/>
      <c r="N589" t="s">
        <v>30</v>
      </c>
    </row>
    <row r="590" spans="1:14" ht="18.75">
      <c r="A590" s="26"/>
      <c r="B590" s="232" t="s">
        <v>593</v>
      </c>
      <c r="C590" s="233"/>
      <c r="D590" s="233"/>
      <c r="E590" s="233"/>
      <c r="F590" s="233"/>
      <c r="G590" s="233"/>
      <c r="H590" s="234"/>
      <c r="I590" s="294">
        <v>158826</v>
      </c>
      <c r="J590" s="294"/>
      <c r="K590" s="16"/>
      <c r="L590" s="5"/>
      <c r="M590" s="5"/>
      <c r="N590" t="s">
        <v>30</v>
      </c>
    </row>
    <row r="591" spans="1:14" ht="18.75">
      <c r="A591" s="26"/>
      <c r="B591" s="232" t="s">
        <v>594</v>
      </c>
      <c r="C591" s="233"/>
      <c r="D591" s="233"/>
      <c r="E591" s="233"/>
      <c r="F591" s="233"/>
      <c r="G591" s="233"/>
      <c r="H591" s="234"/>
      <c r="I591" s="75">
        <v>54741.4</v>
      </c>
      <c r="J591" s="75"/>
      <c r="K591" s="16"/>
      <c r="L591" s="5"/>
      <c r="M591" s="5"/>
      <c r="N591" t="s">
        <v>30</v>
      </c>
    </row>
    <row r="592" spans="1:13" ht="18.75">
      <c r="A592" s="29"/>
      <c r="B592" s="286" t="s">
        <v>190</v>
      </c>
      <c r="C592" s="286"/>
      <c r="D592" s="286"/>
      <c r="E592" s="286"/>
      <c r="F592" s="286"/>
      <c r="G592" s="286"/>
      <c r="H592" s="286"/>
      <c r="I592" s="299">
        <f>SUM(I590:J591)</f>
        <v>213567.4</v>
      </c>
      <c r="J592" s="299"/>
      <c r="K592" s="31"/>
      <c r="L592" s="5"/>
      <c r="M592" s="31"/>
    </row>
    <row r="593" spans="1:13" ht="18.75" customHeight="1">
      <c r="A593" s="29">
        <v>2273</v>
      </c>
      <c r="B593" s="254" t="s">
        <v>6</v>
      </c>
      <c r="C593" s="254"/>
      <c r="D593" s="254"/>
      <c r="E593" s="254"/>
      <c r="F593" s="254"/>
      <c r="G593" s="254"/>
      <c r="H593" s="254"/>
      <c r="I593" s="299"/>
      <c r="J593" s="299"/>
      <c r="K593" s="16"/>
      <c r="L593" s="5"/>
      <c r="M593" s="5"/>
    </row>
    <row r="594" spans="1:14" ht="37.5" customHeight="1">
      <c r="A594" s="26"/>
      <c r="B594" s="255" t="s">
        <v>596</v>
      </c>
      <c r="C594" s="255"/>
      <c r="D594" s="255"/>
      <c r="E594" s="255"/>
      <c r="F594" s="255"/>
      <c r="G594" s="255"/>
      <c r="H594" s="255"/>
      <c r="I594" s="299">
        <v>1869558.51</v>
      </c>
      <c r="J594" s="299"/>
      <c r="K594" s="16"/>
      <c r="L594" s="5"/>
      <c r="M594" s="5"/>
      <c r="N594" t="s">
        <v>30</v>
      </c>
    </row>
    <row r="595" spans="1:13" ht="0.75" customHeight="1">
      <c r="A595" s="26"/>
      <c r="B595" s="302"/>
      <c r="C595" s="303"/>
      <c r="D595" s="303"/>
      <c r="E595" s="303"/>
      <c r="F595" s="303"/>
      <c r="G595" s="303"/>
      <c r="H595" s="304"/>
      <c r="I595" s="94"/>
      <c r="J595" s="94"/>
      <c r="K595" s="16"/>
      <c r="L595" s="5"/>
      <c r="M595" s="5"/>
    </row>
    <row r="596" spans="1:14" ht="18.75" customHeight="1">
      <c r="A596" s="29">
        <v>2274</v>
      </c>
      <c r="B596" s="254" t="s">
        <v>7</v>
      </c>
      <c r="C596" s="254"/>
      <c r="D596" s="254"/>
      <c r="E596" s="254"/>
      <c r="F596" s="254"/>
      <c r="G596" s="254"/>
      <c r="H596" s="254"/>
      <c r="I596" s="67"/>
      <c r="J596" s="33"/>
      <c r="K596" s="16"/>
      <c r="L596" s="5"/>
      <c r="M596" s="5"/>
      <c r="N596" t="s">
        <v>30</v>
      </c>
    </row>
    <row r="597" spans="1:14" ht="18.75">
      <c r="A597" s="29"/>
      <c r="B597" s="255" t="s">
        <v>595</v>
      </c>
      <c r="C597" s="255"/>
      <c r="D597" s="255"/>
      <c r="E597" s="255"/>
      <c r="F597" s="255"/>
      <c r="G597" s="255"/>
      <c r="H597" s="255"/>
      <c r="I597" s="310">
        <v>6705064.68</v>
      </c>
      <c r="J597" s="310"/>
      <c r="K597" s="31"/>
      <c r="L597" s="5"/>
      <c r="M597" s="32"/>
      <c r="N597" t="s">
        <v>30</v>
      </c>
    </row>
    <row r="598" spans="1:14" ht="18.75">
      <c r="A598" s="311">
        <v>2275</v>
      </c>
      <c r="B598" s="254" t="s">
        <v>8</v>
      </c>
      <c r="C598" s="254"/>
      <c r="D598" s="254"/>
      <c r="E598" s="254"/>
      <c r="F598" s="254"/>
      <c r="G598" s="254"/>
      <c r="H598" s="254"/>
      <c r="I598" s="299">
        <f>I599+I600+I601+I602</f>
        <v>1167571</v>
      </c>
      <c r="J598" s="299"/>
      <c r="K598" s="16"/>
      <c r="L598" s="5"/>
      <c r="M598" s="5"/>
      <c r="N598" t="s">
        <v>30</v>
      </c>
    </row>
    <row r="599" spans="1:14" ht="18.75">
      <c r="A599" s="312"/>
      <c r="B599" s="255" t="s">
        <v>597</v>
      </c>
      <c r="C599" s="255"/>
      <c r="D599" s="255"/>
      <c r="E599" s="255"/>
      <c r="F599" s="255"/>
      <c r="G599" s="255"/>
      <c r="H599" s="255"/>
      <c r="I599" s="299">
        <v>1105260</v>
      </c>
      <c r="J599" s="299"/>
      <c r="K599" s="31"/>
      <c r="L599" s="5"/>
      <c r="M599" s="32"/>
      <c r="N599" t="s">
        <v>30</v>
      </c>
    </row>
    <row r="600" spans="1:14" ht="18.75">
      <c r="A600" s="312"/>
      <c r="B600" s="255" t="s">
        <v>598</v>
      </c>
      <c r="C600" s="255"/>
      <c r="D600" s="255"/>
      <c r="E600" s="255"/>
      <c r="F600" s="255"/>
      <c r="G600" s="255"/>
      <c r="H600" s="255"/>
      <c r="I600" s="300">
        <v>22672</v>
      </c>
      <c r="J600" s="300"/>
      <c r="K600" s="16"/>
      <c r="L600" s="5"/>
      <c r="M600" s="5"/>
      <c r="N600" t="s">
        <v>30</v>
      </c>
    </row>
    <row r="601" spans="1:14" ht="21" customHeight="1">
      <c r="A601" s="312"/>
      <c r="B601" s="179" t="s">
        <v>599</v>
      </c>
      <c r="C601" s="301"/>
      <c r="D601" s="301"/>
      <c r="E601" s="301"/>
      <c r="F601" s="301"/>
      <c r="G601" s="301"/>
      <c r="H601" s="180"/>
      <c r="I601" s="56">
        <v>14892</v>
      </c>
      <c r="J601" s="59"/>
      <c r="K601" s="21"/>
      <c r="L601" s="5"/>
      <c r="M601" s="5"/>
      <c r="N601" t="s">
        <v>30</v>
      </c>
    </row>
    <row r="602" spans="1:14" ht="21" customHeight="1">
      <c r="A602" s="313"/>
      <c r="B602" s="179" t="s">
        <v>600</v>
      </c>
      <c r="C602" s="301"/>
      <c r="D602" s="301"/>
      <c r="E602" s="301"/>
      <c r="F602" s="301"/>
      <c r="G602" s="301"/>
      <c r="H602" s="180"/>
      <c r="I602" s="56">
        <v>24747</v>
      </c>
      <c r="J602" s="59"/>
      <c r="K602" s="21"/>
      <c r="L602" s="5"/>
      <c r="M602" s="5"/>
      <c r="N602" t="s">
        <v>30</v>
      </c>
    </row>
    <row r="603" spans="1:13" ht="19.5" thickBot="1">
      <c r="A603" s="71">
        <v>2800</v>
      </c>
      <c r="B603" s="305" t="s">
        <v>69</v>
      </c>
      <c r="C603" s="305"/>
      <c r="D603" s="305"/>
      <c r="E603" s="305"/>
      <c r="F603" s="305"/>
      <c r="G603" s="305"/>
      <c r="H603" s="305"/>
      <c r="I603" s="299">
        <v>205000</v>
      </c>
      <c r="J603" s="299"/>
      <c r="K603" s="16"/>
      <c r="L603" s="5"/>
      <c r="M603" s="5"/>
    </row>
    <row r="604" spans="1:13" ht="13.5" customHeight="1" hidden="1">
      <c r="A604" s="90"/>
      <c r="B604" s="306"/>
      <c r="C604" s="306"/>
      <c r="D604" s="306"/>
      <c r="E604" s="306"/>
      <c r="F604" s="306"/>
      <c r="G604" s="306"/>
      <c r="H604" s="306"/>
      <c r="I604" s="89"/>
      <c r="J604" s="27"/>
      <c r="K604" s="88"/>
      <c r="L604" s="5"/>
      <c r="M604" s="30"/>
    </row>
    <row r="605" spans="1:11" ht="18" customHeight="1" thickBot="1">
      <c r="A605" s="307" t="s">
        <v>9</v>
      </c>
      <c r="B605" s="308"/>
      <c r="C605" s="308"/>
      <c r="D605" s="308"/>
      <c r="E605" s="308"/>
      <c r="F605" s="308"/>
      <c r="G605" s="308"/>
      <c r="H605" s="308"/>
      <c r="I605" s="309"/>
      <c r="J605" s="85"/>
      <c r="K605" s="86">
        <f>I603+I573+I572+I571+K38+K36+K10</f>
        <v>187965193.35999998</v>
      </c>
    </row>
    <row r="606" spans="1:11" ht="30" customHeight="1">
      <c r="A606" s="68" t="s">
        <v>163</v>
      </c>
      <c r="I606" s="68"/>
      <c r="J606" s="68"/>
      <c r="K606" s="68"/>
    </row>
  </sheetData>
  <sheetProtection/>
  <mergeCells count="1397">
    <mergeCell ref="B340:F340"/>
    <mergeCell ref="I338:J338"/>
    <mergeCell ref="B328:J328"/>
    <mergeCell ref="I327:J327"/>
    <mergeCell ref="B329:F329"/>
    <mergeCell ref="B325:H325"/>
    <mergeCell ref="B336:F336"/>
    <mergeCell ref="B334:F334"/>
    <mergeCell ref="I332:J332"/>
    <mergeCell ref="I329:J329"/>
    <mergeCell ref="D319:E319"/>
    <mergeCell ref="B304:C304"/>
    <mergeCell ref="D312:E312"/>
    <mergeCell ref="H312:J312"/>
    <mergeCell ref="D310:E310"/>
    <mergeCell ref="H310:J310"/>
    <mergeCell ref="B311:C311"/>
    <mergeCell ref="D311:E311"/>
    <mergeCell ref="H311:J311"/>
    <mergeCell ref="B310:C310"/>
    <mergeCell ref="B339:F339"/>
    <mergeCell ref="I334:J334"/>
    <mergeCell ref="I333:J333"/>
    <mergeCell ref="D318:E318"/>
    <mergeCell ref="B321:C321"/>
    <mergeCell ref="D321:E321"/>
    <mergeCell ref="B326:H326"/>
    <mergeCell ref="B333:F333"/>
    <mergeCell ref="H321:J321"/>
    <mergeCell ref="B319:C319"/>
    <mergeCell ref="H296:J296"/>
    <mergeCell ref="D231:E231"/>
    <mergeCell ref="B307:C307"/>
    <mergeCell ref="H308:I308"/>
    <mergeCell ref="D307:E307"/>
    <mergeCell ref="D306:E306"/>
    <mergeCell ref="D296:E296"/>
    <mergeCell ref="D295:E295"/>
    <mergeCell ref="H263:J263"/>
    <mergeCell ref="H280:J280"/>
    <mergeCell ref="H264:J264"/>
    <mergeCell ref="H235:J235"/>
    <mergeCell ref="H236:J236"/>
    <mergeCell ref="B203:C203"/>
    <mergeCell ref="D229:E229"/>
    <mergeCell ref="H229:J229"/>
    <mergeCell ref="H230:J230"/>
    <mergeCell ref="H215:J215"/>
    <mergeCell ref="D207:E207"/>
    <mergeCell ref="B221:C221"/>
    <mergeCell ref="H224:J224"/>
    <mergeCell ref="H218:J218"/>
    <mergeCell ref="H217:I217"/>
    <mergeCell ref="H202:J202"/>
    <mergeCell ref="D226:E226"/>
    <mergeCell ref="B218:C218"/>
    <mergeCell ref="D224:E224"/>
    <mergeCell ref="H213:J213"/>
    <mergeCell ref="D206:E206"/>
    <mergeCell ref="H206:J206"/>
    <mergeCell ref="H210:J210"/>
    <mergeCell ref="D205:E205"/>
    <mergeCell ref="D204:E204"/>
    <mergeCell ref="D199:E199"/>
    <mergeCell ref="D194:E194"/>
    <mergeCell ref="H198:J198"/>
    <mergeCell ref="H194:J194"/>
    <mergeCell ref="B197:J197"/>
    <mergeCell ref="B204:C204"/>
    <mergeCell ref="B202:C202"/>
    <mergeCell ref="B199:C199"/>
    <mergeCell ref="B195:C195"/>
    <mergeCell ref="D202:E202"/>
    <mergeCell ref="D220:E220"/>
    <mergeCell ref="H222:J222"/>
    <mergeCell ref="B220:C220"/>
    <mergeCell ref="B222:C222"/>
    <mergeCell ref="D222:E222"/>
    <mergeCell ref="B219:C219"/>
    <mergeCell ref="D221:E221"/>
    <mergeCell ref="H221:J221"/>
    <mergeCell ref="D223:E223"/>
    <mergeCell ref="D219:E219"/>
    <mergeCell ref="D149:E149"/>
    <mergeCell ref="H149:J149"/>
    <mergeCell ref="D152:E152"/>
    <mergeCell ref="H152:J152"/>
    <mergeCell ref="D176:E176"/>
    <mergeCell ref="D167:E167"/>
    <mergeCell ref="D170:E170"/>
    <mergeCell ref="H219:J219"/>
    <mergeCell ref="H148:I148"/>
    <mergeCell ref="D161:E161"/>
    <mergeCell ref="H159:I159"/>
    <mergeCell ref="H161:I161"/>
    <mergeCell ref="D155:E155"/>
    <mergeCell ref="D151:E151"/>
    <mergeCell ref="D150:E150"/>
    <mergeCell ref="H150:J150"/>
    <mergeCell ref="H151:J151"/>
    <mergeCell ref="H154:I154"/>
    <mergeCell ref="B145:C145"/>
    <mergeCell ref="B146:C146"/>
    <mergeCell ref="H170:J170"/>
    <mergeCell ref="H168:J168"/>
    <mergeCell ref="D169:E169"/>
    <mergeCell ref="H169:J169"/>
    <mergeCell ref="H167:J167"/>
    <mergeCell ref="D168:E168"/>
    <mergeCell ref="D147:E147"/>
    <mergeCell ref="H147:I147"/>
    <mergeCell ref="D144:E144"/>
    <mergeCell ref="B141:C141"/>
    <mergeCell ref="D141:E141"/>
    <mergeCell ref="B142:C142"/>
    <mergeCell ref="D142:E142"/>
    <mergeCell ref="B143:C143"/>
    <mergeCell ref="H141:J141"/>
    <mergeCell ref="H146:J146"/>
    <mergeCell ref="D146:E146"/>
    <mergeCell ref="B140:J140"/>
    <mergeCell ref="B139:C139"/>
    <mergeCell ref="D139:E139"/>
    <mergeCell ref="H142:J142"/>
    <mergeCell ref="D145:E145"/>
    <mergeCell ref="H145:I145"/>
    <mergeCell ref="D143:E143"/>
    <mergeCell ref="H129:J129"/>
    <mergeCell ref="H128:J128"/>
    <mergeCell ref="H137:I137"/>
    <mergeCell ref="D135:E135"/>
    <mergeCell ref="H134:I134"/>
    <mergeCell ref="H132:J132"/>
    <mergeCell ref="H130:J130"/>
    <mergeCell ref="D137:E137"/>
    <mergeCell ref="D133:E133"/>
    <mergeCell ref="D130:E130"/>
    <mergeCell ref="D128:E128"/>
    <mergeCell ref="B131:C131"/>
    <mergeCell ref="D134:E134"/>
    <mergeCell ref="B130:C130"/>
    <mergeCell ref="B128:C128"/>
    <mergeCell ref="B134:C134"/>
    <mergeCell ref="H115:J115"/>
    <mergeCell ref="H123:J123"/>
    <mergeCell ref="B125:C125"/>
    <mergeCell ref="D125:E125"/>
    <mergeCell ref="B124:C124"/>
    <mergeCell ref="B127:C127"/>
    <mergeCell ref="B126:C126"/>
    <mergeCell ref="D127:E127"/>
    <mergeCell ref="D126:E126"/>
    <mergeCell ref="H124:J124"/>
    <mergeCell ref="H92:J92"/>
    <mergeCell ref="H116:J116"/>
    <mergeCell ref="D118:E118"/>
    <mergeCell ref="B96:C96"/>
    <mergeCell ref="H122:J122"/>
    <mergeCell ref="H96:J96"/>
    <mergeCell ref="D96:E96"/>
    <mergeCell ref="D121:E121"/>
    <mergeCell ref="H120:J120"/>
    <mergeCell ref="H118:J118"/>
    <mergeCell ref="H97:J97"/>
    <mergeCell ref="H113:J113"/>
    <mergeCell ref="B109:C109"/>
    <mergeCell ref="B110:C110"/>
    <mergeCell ref="D110:E110"/>
    <mergeCell ref="B108:C108"/>
    <mergeCell ref="D112:E112"/>
    <mergeCell ref="H112:J112"/>
    <mergeCell ref="B101:C101"/>
    <mergeCell ref="B107:C107"/>
    <mergeCell ref="B91:C91"/>
    <mergeCell ref="D91:E91"/>
    <mergeCell ref="H102:I102"/>
    <mergeCell ref="B113:C113"/>
    <mergeCell ref="D113:E113"/>
    <mergeCell ref="D92:E92"/>
    <mergeCell ref="B111:C111"/>
    <mergeCell ref="D111:E111"/>
    <mergeCell ref="B112:C112"/>
    <mergeCell ref="B92:C92"/>
    <mergeCell ref="D89:E89"/>
    <mergeCell ref="D90:E90"/>
    <mergeCell ref="D88:E88"/>
    <mergeCell ref="B89:C89"/>
    <mergeCell ref="B88:C88"/>
    <mergeCell ref="B83:C83"/>
    <mergeCell ref="D83:E83"/>
    <mergeCell ref="B86:C86"/>
    <mergeCell ref="D86:E86"/>
    <mergeCell ref="B85:C85"/>
    <mergeCell ref="D85:E85"/>
    <mergeCell ref="B87:J87"/>
    <mergeCell ref="H83:J83"/>
    <mergeCell ref="B84:C84"/>
    <mergeCell ref="D84:E84"/>
    <mergeCell ref="H84:I84"/>
    <mergeCell ref="H85:I85"/>
    <mergeCell ref="B81:C81"/>
    <mergeCell ref="D81:E81"/>
    <mergeCell ref="H81:J81"/>
    <mergeCell ref="B82:C82"/>
    <mergeCell ref="D82:E82"/>
    <mergeCell ref="H82:J82"/>
    <mergeCell ref="B79:C79"/>
    <mergeCell ref="D79:E79"/>
    <mergeCell ref="H79:J79"/>
    <mergeCell ref="B80:C80"/>
    <mergeCell ref="D80:E80"/>
    <mergeCell ref="H80:J80"/>
    <mergeCell ref="B77:C77"/>
    <mergeCell ref="D77:E77"/>
    <mergeCell ref="H77:J77"/>
    <mergeCell ref="B78:C78"/>
    <mergeCell ref="D78:E78"/>
    <mergeCell ref="H78:J78"/>
    <mergeCell ref="B75:C75"/>
    <mergeCell ref="D75:E75"/>
    <mergeCell ref="H75:J75"/>
    <mergeCell ref="B76:C76"/>
    <mergeCell ref="D76:E76"/>
    <mergeCell ref="H76:J76"/>
    <mergeCell ref="B74:C74"/>
    <mergeCell ref="D74:E74"/>
    <mergeCell ref="H74:J74"/>
    <mergeCell ref="B72:C72"/>
    <mergeCell ref="D72:E72"/>
    <mergeCell ref="H72:J72"/>
    <mergeCell ref="D73:E73"/>
    <mergeCell ref="H73:J73"/>
    <mergeCell ref="B70:C70"/>
    <mergeCell ref="D70:E70"/>
    <mergeCell ref="H70:J70"/>
    <mergeCell ref="B71:C71"/>
    <mergeCell ref="D71:E71"/>
    <mergeCell ref="H71:J71"/>
    <mergeCell ref="B68:C68"/>
    <mergeCell ref="D68:E68"/>
    <mergeCell ref="H68:J68"/>
    <mergeCell ref="B69:C69"/>
    <mergeCell ref="D69:E69"/>
    <mergeCell ref="H69:J69"/>
    <mergeCell ref="B66:C66"/>
    <mergeCell ref="D66:E66"/>
    <mergeCell ref="H66:J66"/>
    <mergeCell ref="B67:C67"/>
    <mergeCell ref="D67:E67"/>
    <mergeCell ref="H67:J67"/>
    <mergeCell ref="B64:C64"/>
    <mergeCell ref="D64:E64"/>
    <mergeCell ref="H64:J64"/>
    <mergeCell ref="B65:C65"/>
    <mergeCell ref="D65:E65"/>
    <mergeCell ref="H65:J65"/>
    <mergeCell ref="B62:C62"/>
    <mergeCell ref="D62:E62"/>
    <mergeCell ref="H62:J62"/>
    <mergeCell ref="B63:C63"/>
    <mergeCell ref="D63:E63"/>
    <mergeCell ref="H63:J63"/>
    <mergeCell ref="B60:C60"/>
    <mergeCell ref="D60:E60"/>
    <mergeCell ref="H60:J60"/>
    <mergeCell ref="B61:C61"/>
    <mergeCell ref="D61:E61"/>
    <mergeCell ref="H61:J61"/>
    <mergeCell ref="B57:C57"/>
    <mergeCell ref="D57:E57"/>
    <mergeCell ref="H57:J57"/>
    <mergeCell ref="B58:C58"/>
    <mergeCell ref="D58:E58"/>
    <mergeCell ref="H59:J59"/>
    <mergeCell ref="B59:C59"/>
    <mergeCell ref="D59:E59"/>
    <mergeCell ref="H58:I58"/>
    <mergeCell ref="B55:C55"/>
    <mergeCell ref="D55:E55"/>
    <mergeCell ref="H55:J55"/>
    <mergeCell ref="B56:C56"/>
    <mergeCell ref="D56:E56"/>
    <mergeCell ref="H56:J56"/>
    <mergeCell ref="D51:E51"/>
    <mergeCell ref="H51:J51"/>
    <mergeCell ref="D53:E53"/>
    <mergeCell ref="H53:J53"/>
    <mergeCell ref="B54:C54"/>
    <mergeCell ref="D54:E54"/>
    <mergeCell ref="H54:J54"/>
    <mergeCell ref="B555:H555"/>
    <mergeCell ref="B549:H549"/>
    <mergeCell ref="B550:H550"/>
    <mergeCell ref="B545:H545"/>
    <mergeCell ref="B552:H552"/>
    <mergeCell ref="D44:E44"/>
    <mergeCell ref="H44:J44"/>
    <mergeCell ref="B45:C45"/>
    <mergeCell ref="D45:E45"/>
    <mergeCell ref="H45:J45"/>
    <mergeCell ref="B50:C50"/>
    <mergeCell ref="D50:E50"/>
    <mergeCell ref="H50:J50"/>
    <mergeCell ref="B543:H543"/>
    <mergeCell ref="B52:C52"/>
    <mergeCell ref="D52:E52"/>
    <mergeCell ref="H52:J52"/>
    <mergeCell ref="B53:C53"/>
    <mergeCell ref="B201:C201"/>
    <mergeCell ref="B51:C51"/>
    <mergeCell ref="B434:H434"/>
    <mergeCell ref="B432:H432"/>
    <mergeCell ref="B462:H462"/>
    <mergeCell ref="H209:J209"/>
    <mergeCell ref="H208:J208"/>
    <mergeCell ref="H212:J212"/>
    <mergeCell ref="D210:E210"/>
    <mergeCell ref="D211:E211"/>
    <mergeCell ref="D212:E212"/>
    <mergeCell ref="H216:J216"/>
    <mergeCell ref="A5:K5"/>
    <mergeCell ref="A7:K7"/>
    <mergeCell ref="A8:K8"/>
    <mergeCell ref="A468:A472"/>
    <mergeCell ref="B460:H460"/>
    <mergeCell ref="B449:H449"/>
    <mergeCell ref="B430:H430"/>
    <mergeCell ref="B444:H444"/>
    <mergeCell ref="B454:H454"/>
    <mergeCell ref="B445:H445"/>
    <mergeCell ref="I367:J367"/>
    <mergeCell ref="I366:J366"/>
    <mergeCell ref="B370:C370"/>
    <mergeCell ref="I2:K2"/>
    <mergeCell ref="I3:K3"/>
    <mergeCell ref="I4:K4"/>
    <mergeCell ref="B42:C42"/>
    <mergeCell ref="D42:E42"/>
    <mergeCell ref="H42:J42"/>
    <mergeCell ref="B14:H14"/>
    <mergeCell ref="I351:J351"/>
    <mergeCell ref="I364:J364"/>
    <mergeCell ref="I336:J336"/>
    <mergeCell ref="B337:F337"/>
    <mergeCell ref="B309:C309"/>
    <mergeCell ref="B312:C312"/>
    <mergeCell ref="H319:J319"/>
    <mergeCell ref="B320:C320"/>
    <mergeCell ref="D320:E320"/>
    <mergeCell ref="H320:J320"/>
    <mergeCell ref="B341:F341"/>
    <mergeCell ref="B343:F343"/>
    <mergeCell ref="I343:J343"/>
    <mergeCell ref="I344:J344"/>
    <mergeCell ref="I331:J331"/>
    <mergeCell ref="B330:F330"/>
    <mergeCell ref="B335:F335"/>
    <mergeCell ref="I341:J341"/>
    <mergeCell ref="I339:J339"/>
    <mergeCell ref="I337:J337"/>
    <mergeCell ref="I592:J592"/>
    <mergeCell ref="I590:J590"/>
    <mergeCell ref="I531:J531"/>
    <mergeCell ref="I537:J537"/>
    <mergeCell ref="I532:J532"/>
    <mergeCell ref="I353:J353"/>
    <mergeCell ref="I365:J365"/>
    <mergeCell ref="B357:I357"/>
    <mergeCell ref="I360:J360"/>
    <mergeCell ref="B363:H363"/>
    <mergeCell ref="I580:J580"/>
    <mergeCell ref="I588:J588"/>
    <mergeCell ref="I535:J535"/>
    <mergeCell ref="I573:J573"/>
    <mergeCell ref="B512:H512"/>
    <mergeCell ref="I513:J513"/>
    <mergeCell ref="I515:J515"/>
    <mergeCell ref="B514:H514"/>
    <mergeCell ref="B516:H516"/>
    <mergeCell ref="B544:H544"/>
    <mergeCell ref="B556:H556"/>
    <mergeCell ref="I518:J518"/>
    <mergeCell ref="B532:H532"/>
    <mergeCell ref="B534:H534"/>
    <mergeCell ref="B551:H551"/>
    <mergeCell ref="B529:H529"/>
    <mergeCell ref="B524:H524"/>
    <mergeCell ref="B525:H525"/>
    <mergeCell ref="B547:H547"/>
    <mergeCell ref="B546:H546"/>
    <mergeCell ref="B479:H479"/>
    <mergeCell ref="B342:F342"/>
    <mergeCell ref="B359:H359"/>
    <mergeCell ref="I486:J486"/>
    <mergeCell ref="B480:H480"/>
    <mergeCell ref="B379:C379"/>
    <mergeCell ref="I347:J347"/>
    <mergeCell ref="I345:J345"/>
    <mergeCell ref="I482:J482"/>
    <mergeCell ref="B345:F345"/>
    <mergeCell ref="M523:M524"/>
    <mergeCell ref="B446:H446"/>
    <mergeCell ref="B438:H438"/>
    <mergeCell ref="B439:H439"/>
    <mergeCell ref="B440:H440"/>
    <mergeCell ref="B441:H441"/>
    <mergeCell ref="B493:H493"/>
    <mergeCell ref="B522:H522"/>
    <mergeCell ref="I514:J514"/>
    <mergeCell ref="B481:H481"/>
    <mergeCell ref="I587:J587"/>
    <mergeCell ref="M36:M37"/>
    <mergeCell ref="B435:H435"/>
    <mergeCell ref="B436:H436"/>
    <mergeCell ref="B368:H368"/>
    <mergeCell ref="I335:J335"/>
    <mergeCell ref="B358:H358"/>
    <mergeCell ref="B367:H367"/>
    <mergeCell ref="H370:J370"/>
    <mergeCell ref="B427:H427"/>
    <mergeCell ref="I516:J516"/>
    <mergeCell ref="B499:H499"/>
    <mergeCell ref="B495:H495"/>
    <mergeCell ref="I505:J505"/>
    <mergeCell ref="B513:H513"/>
    <mergeCell ref="I500:J500"/>
    <mergeCell ref="I503:J503"/>
    <mergeCell ref="B515:H515"/>
    <mergeCell ref="I603:J603"/>
    <mergeCell ref="I598:J598"/>
    <mergeCell ref="I579:J579"/>
    <mergeCell ref="I589:J589"/>
    <mergeCell ref="I594:J594"/>
    <mergeCell ref="I522:J523"/>
    <mergeCell ref="I533:J533"/>
    <mergeCell ref="I528:J528"/>
    <mergeCell ref="I593:J593"/>
    <mergeCell ref="I526:J526"/>
    <mergeCell ref="B600:H600"/>
    <mergeCell ref="B598:H598"/>
    <mergeCell ref="I534:J534"/>
    <mergeCell ref="I586:J586"/>
    <mergeCell ref="I529:J529"/>
    <mergeCell ref="I574:J574"/>
    <mergeCell ref="I577:J577"/>
    <mergeCell ref="I542:J542"/>
    <mergeCell ref="I539:J539"/>
    <mergeCell ref="I540:J540"/>
    <mergeCell ref="B590:H590"/>
    <mergeCell ref="B588:H588"/>
    <mergeCell ref="B603:H603"/>
    <mergeCell ref="B604:H604"/>
    <mergeCell ref="I597:J597"/>
    <mergeCell ref="I599:J599"/>
    <mergeCell ref="B601:H601"/>
    <mergeCell ref="B602:H602"/>
    <mergeCell ref="B597:H597"/>
    <mergeCell ref="I600:J600"/>
    <mergeCell ref="B554:H554"/>
    <mergeCell ref="B548:H548"/>
    <mergeCell ref="B599:H599"/>
    <mergeCell ref="B593:H593"/>
    <mergeCell ref="B596:H596"/>
    <mergeCell ref="B568:H568"/>
    <mergeCell ref="B569:H569"/>
    <mergeCell ref="B594:H594"/>
    <mergeCell ref="B592:H592"/>
    <mergeCell ref="B589:H589"/>
    <mergeCell ref="B542:H542"/>
    <mergeCell ref="B541:H541"/>
    <mergeCell ref="B585:H585"/>
    <mergeCell ref="B587:H587"/>
    <mergeCell ref="B531:H531"/>
    <mergeCell ref="B519:H519"/>
    <mergeCell ref="B523:H523"/>
    <mergeCell ref="B557:H557"/>
    <mergeCell ref="B537:H537"/>
    <mergeCell ref="B538:H538"/>
    <mergeCell ref="I517:J517"/>
    <mergeCell ref="I519:J519"/>
    <mergeCell ref="B540:H540"/>
    <mergeCell ref="I541:J541"/>
    <mergeCell ref="B539:H539"/>
    <mergeCell ref="B535:H535"/>
    <mergeCell ref="B536:H536"/>
    <mergeCell ref="I520:J520"/>
    <mergeCell ref="I524:J524"/>
    <mergeCell ref="I536:J536"/>
    <mergeCell ref="I525:J525"/>
    <mergeCell ref="B533:H533"/>
    <mergeCell ref="B530:H530"/>
    <mergeCell ref="I530:J530"/>
    <mergeCell ref="B528:H528"/>
    <mergeCell ref="B527:H527"/>
    <mergeCell ref="B526:H526"/>
    <mergeCell ref="B492:H492"/>
    <mergeCell ref="I502:J502"/>
    <mergeCell ref="I498:J498"/>
    <mergeCell ref="B500:H500"/>
    <mergeCell ref="I495:J495"/>
    <mergeCell ref="I496:J496"/>
    <mergeCell ref="B496:H496"/>
    <mergeCell ref="I497:J497"/>
    <mergeCell ref="B497:H497"/>
    <mergeCell ref="I494:J494"/>
    <mergeCell ref="I487:J487"/>
    <mergeCell ref="B490:H490"/>
    <mergeCell ref="I491:J491"/>
    <mergeCell ref="B489:H489"/>
    <mergeCell ref="B488:H488"/>
    <mergeCell ref="B491:H491"/>
    <mergeCell ref="B487:H487"/>
    <mergeCell ref="I489:J489"/>
    <mergeCell ref="B483:H483"/>
    <mergeCell ref="H383:J383"/>
    <mergeCell ref="B386:C386"/>
    <mergeCell ref="B384:C384"/>
    <mergeCell ref="H385:J385"/>
    <mergeCell ref="D383:E383"/>
    <mergeCell ref="I425:J425"/>
    <mergeCell ref="I483:J483"/>
    <mergeCell ref="B433:H433"/>
    <mergeCell ref="B475:H475"/>
    <mergeCell ref="B383:C383"/>
    <mergeCell ref="B385:C385"/>
    <mergeCell ref="D385:E385"/>
    <mergeCell ref="D384:E384"/>
    <mergeCell ref="H386:J386"/>
    <mergeCell ref="I481:J481"/>
    <mergeCell ref="I426:J426"/>
    <mergeCell ref="I433:J433"/>
    <mergeCell ref="I431:J431"/>
    <mergeCell ref="I427:J427"/>
    <mergeCell ref="I432:J432"/>
    <mergeCell ref="I428:J428"/>
    <mergeCell ref="I430:J430"/>
    <mergeCell ref="I476:J476"/>
    <mergeCell ref="I455:J455"/>
    <mergeCell ref="I470:J470"/>
    <mergeCell ref="I475:J475"/>
    <mergeCell ref="I471:J471"/>
    <mergeCell ref="I429:J429"/>
    <mergeCell ref="B456:H456"/>
    <mergeCell ref="B473:H473"/>
    <mergeCell ref="B459:H459"/>
    <mergeCell ref="B463:H463"/>
    <mergeCell ref="B457:H457"/>
    <mergeCell ref="B469:H469"/>
    <mergeCell ref="B458:H458"/>
    <mergeCell ref="B464:H464"/>
    <mergeCell ref="B468:H468"/>
    <mergeCell ref="D389:E389"/>
    <mergeCell ref="H389:J389"/>
    <mergeCell ref="H387:J387"/>
    <mergeCell ref="D391:E391"/>
    <mergeCell ref="H391:J391"/>
    <mergeCell ref="B426:H426"/>
    <mergeCell ref="B425:H425"/>
    <mergeCell ref="B389:C389"/>
    <mergeCell ref="B394:C394"/>
    <mergeCell ref="B393:C393"/>
    <mergeCell ref="B382:C382"/>
    <mergeCell ref="B350:I350"/>
    <mergeCell ref="I355:J355"/>
    <mergeCell ref="B353:F353"/>
    <mergeCell ref="I352:J352"/>
    <mergeCell ref="B352:F352"/>
    <mergeCell ref="B351:F351"/>
    <mergeCell ref="B355:F355"/>
    <mergeCell ref="I361:J362"/>
    <mergeCell ref="B376:C376"/>
    <mergeCell ref="I356:J356"/>
    <mergeCell ref="H372:J372"/>
    <mergeCell ref="B369:J369"/>
    <mergeCell ref="H371:J371"/>
    <mergeCell ref="B365:H365"/>
    <mergeCell ref="B366:H366"/>
    <mergeCell ref="B356:H356"/>
    <mergeCell ref="D370:E370"/>
    <mergeCell ref="B364:H364"/>
    <mergeCell ref="B361:H362"/>
    <mergeCell ref="D378:E378"/>
    <mergeCell ref="D374:E374"/>
    <mergeCell ref="H378:J378"/>
    <mergeCell ref="D375:E375"/>
    <mergeCell ref="B375:C375"/>
    <mergeCell ref="B378:C378"/>
    <mergeCell ref="D376:E376"/>
    <mergeCell ref="H375:J375"/>
    <mergeCell ref="H374:J374"/>
    <mergeCell ref="B374:C374"/>
    <mergeCell ref="B338:F338"/>
    <mergeCell ref="D372:E372"/>
    <mergeCell ref="B372:C372"/>
    <mergeCell ref="B344:F344"/>
    <mergeCell ref="I342:J342"/>
    <mergeCell ref="I340:J340"/>
    <mergeCell ref="B348:J348"/>
    <mergeCell ref="B347:H347"/>
    <mergeCell ref="B349:I349"/>
    <mergeCell ref="B354:F354"/>
    <mergeCell ref="B377:C377"/>
    <mergeCell ref="H377:J377"/>
    <mergeCell ref="B373:C373"/>
    <mergeCell ref="D377:E377"/>
    <mergeCell ref="H376:J376"/>
    <mergeCell ref="I363:J363"/>
    <mergeCell ref="D371:E371"/>
    <mergeCell ref="D373:E373"/>
    <mergeCell ref="H373:J373"/>
    <mergeCell ref="B371:C371"/>
    <mergeCell ref="B331:F331"/>
    <mergeCell ref="I330:J330"/>
    <mergeCell ref="B332:F332"/>
    <mergeCell ref="B305:C305"/>
    <mergeCell ref="D309:E309"/>
    <mergeCell ref="B306:C306"/>
    <mergeCell ref="D308:E308"/>
    <mergeCell ref="H309:I309"/>
    <mergeCell ref="D305:E305"/>
    <mergeCell ref="H305:J305"/>
    <mergeCell ref="I324:J324"/>
    <mergeCell ref="I323:J323"/>
    <mergeCell ref="B323:H323"/>
    <mergeCell ref="B324:H324"/>
    <mergeCell ref="H315:J315"/>
    <mergeCell ref="B327:H327"/>
    <mergeCell ref="B322:J322"/>
    <mergeCell ref="I326:J326"/>
    <mergeCell ref="B317:C317"/>
    <mergeCell ref="D317:E317"/>
    <mergeCell ref="H268:J268"/>
    <mergeCell ref="H277:J277"/>
    <mergeCell ref="H262:J262"/>
    <mergeCell ref="H256:J256"/>
    <mergeCell ref="H261:J261"/>
    <mergeCell ref="B294:C294"/>
    <mergeCell ref="B285:C285"/>
    <mergeCell ref="H257:J257"/>
    <mergeCell ref="B271:C271"/>
    <mergeCell ref="H269:J269"/>
    <mergeCell ref="H295:J295"/>
    <mergeCell ref="B150:C150"/>
    <mergeCell ref="B161:C161"/>
    <mergeCell ref="H160:I160"/>
    <mergeCell ref="H156:I156"/>
    <mergeCell ref="H158:I158"/>
    <mergeCell ref="H157:I157"/>
    <mergeCell ref="B157:C157"/>
    <mergeCell ref="D157:E157"/>
    <mergeCell ref="B156:C156"/>
    <mergeCell ref="B152:C152"/>
    <mergeCell ref="B193:C193"/>
    <mergeCell ref="B200:C200"/>
    <mergeCell ref="H259:J259"/>
    <mergeCell ref="H276:J276"/>
    <mergeCell ref="B274:C274"/>
    <mergeCell ref="B275:C275"/>
    <mergeCell ref="D268:E268"/>
    <mergeCell ref="H266:J266"/>
    <mergeCell ref="D227:E227"/>
    <mergeCell ref="D225:E225"/>
    <mergeCell ref="H258:J258"/>
    <mergeCell ref="H270:J270"/>
    <mergeCell ref="H275:J275"/>
    <mergeCell ref="D276:E276"/>
    <mergeCell ref="H290:J290"/>
    <mergeCell ref="D275:E275"/>
    <mergeCell ref="H271:J271"/>
    <mergeCell ref="D274:E274"/>
    <mergeCell ref="B273:J273"/>
    <mergeCell ref="D250:E250"/>
    <mergeCell ref="H255:J255"/>
    <mergeCell ref="H251:J251"/>
    <mergeCell ref="H247:J247"/>
    <mergeCell ref="H250:J250"/>
    <mergeCell ref="H246:J246"/>
    <mergeCell ref="H252:J252"/>
    <mergeCell ref="H253:J253"/>
    <mergeCell ref="H254:J254"/>
    <mergeCell ref="D254:E254"/>
    <mergeCell ref="B267:C267"/>
    <mergeCell ref="B269:C269"/>
    <mergeCell ref="B256:C256"/>
    <mergeCell ref="B257:C257"/>
    <mergeCell ref="D272:E272"/>
    <mergeCell ref="B270:C270"/>
    <mergeCell ref="D270:E270"/>
    <mergeCell ref="D271:E271"/>
    <mergeCell ref="B268:C268"/>
    <mergeCell ref="D256:E256"/>
    <mergeCell ref="H287:J287"/>
    <mergeCell ref="H283:J283"/>
    <mergeCell ref="H281:J281"/>
    <mergeCell ref="D278:E278"/>
    <mergeCell ref="D279:E279"/>
    <mergeCell ref="D277:E277"/>
    <mergeCell ref="H278:I278"/>
    <mergeCell ref="D286:E286"/>
    <mergeCell ref="H286:J286"/>
    <mergeCell ref="D282:E282"/>
    <mergeCell ref="B300:C300"/>
    <mergeCell ref="D300:E300"/>
    <mergeCell ref="B295:C295"/>
    <mergeCell ref="B291:C291"/>
    <mergeCell ref="B287:C287"/>
    <mergeCell ref="D284:E284"/>
    <mergeCell ref="D291:E291"/>
    <mergeCell ref="B288:C288"/>
    <mergeCell ref="B289:C289"/>
    <mergeCell ref="B293:C293"/>
    <mergeCell ref="B308:C308"/>
    <mergeCell ref="H317:J317"/>
    <mergeCell ref="B313:C313"/>
    <mergeCell ref="D313:E313"/>
    <mergeCell ref="H313:J313"/>
    <mergeCell ref="B314:C314"/>
    <mergeCell ref="B316:C316"/>
    <mergeCell ref="D316:E316"/>
    <mergeCell ref="D314:E314"/>
    <mergeCell ref="B315:C315"/>
    <mergeCell ref="D301:E301"/>
    <mergeCell ref="B303:C303"/>
    <mergeCell ref="H318:J318"/>
    <mergeCell ref="D315:E315"/>
    <mergeCell ref="B318:C318"/>
    <mergeCell ref="H297:J297"/>
    <mergeCell ref="H303:J303"/>
    <mergeCell ref="H299:J299"/>
    <mergeCell ref="H316:J316"/>
    <mergeCell ref="H314:J314"/>
    <mergeCell ref="H301:J301"/>
    <mergeCell ref="H304:J304"/>
    <mergeCell ref="H300:J300"/>
    <mergeCell ref="H306:J306"/>
    <mergeCell ref="H289:J289"/>
    <mergeCell ref="H279:J279"/>
    <mergeCell ref="H288:J288"/>
    <mergeCell ref="H282:J282"/>
    <mergeCell ref="H284:I284"/>
    <mergeCell ref="H285:I285"/>
    <mergeCell ref="B277:C277"/>
    <mergeCell ref="B283:C283"/>
    <mergeCell ref="B286:C286"/>
    <mergeCell ref="B281:C281"/>
    <mergeCell ref="B278:C278"/>
    <mergeCell ref="B272:C272"/>
    <mergeCell ref="B279:C279"/>
    <mergeCell ref="D283:E283"/>
    <mergeCell ref="B284:C284"/>
    <mergeCell ref="D289:E289"/>
    <mergeCell ref="B282:C282"/>
    <mergeCell ref="D285:E285"/>
    <mergeCell ref="D288:E288"/>
    <mergeCell ref="H293:J293"/>
    <mergeCell ref="B276:C276"/>
    <mergeCell ref="H291:J291"/>
    <mergeCell ref="B280:C280"/>
    <mergeCell ref="D280:E280"/>
    <mergeCell ref="D290:E290"/>
    <mergeCell ref="B292:J292"/>
    <mergeCell ref="B290:C290"/>
    <mergeCell ref="D293:E293"/>
    <mergeCell ref="D281:E281"/>
    <mergeCell ref="D258:E258"/>
    <mergeCell ref="B259:C259"/>
    <mergeCell ref="D261:E261"/>
    <mergeCell ref="D262:E262"/>
    <mergeCell ref="B263:C263"/>
    <mergeCell ref="B262:C262"/>
    <mergeCell ref="B261:C261"/>
    <mergeCell ref="B260:C260"/>
    <mergeCell ref="D260:E260"/>
    <mergeCell ref="B258:C258"/>
    <mergeCell ref="B253:C253"/>
    <mergeCell ref="D253:E253"/>
    <mergeCell ref="B254:C254"/>
    <mergeCell ref="B255:C255"/>
    <mergeCell ref="B266:C266"/>
    <mergeCell ref="B265:C265"/>
    <mergeCell ref="D265:E265"/>
    <mergeCell ref="D266:E266"/>
    <mergeCell ref="B264:C264"/>
    <mergeCell ref="D255:E255"/>
    <mergeCell ref="H244:J244"/>
    <mergeCell ref="B246:C246"/>
    <mergeCell ref="D251:E251"/>
    <mergeCell ref="B249:C249"/>
    <mergeCell ref="B251:C251"/>
    <mergeCell ref="B250:C250"/>
    <mergeCell ref="B247:C247"/>
    <mergeCell ref="D247:E247"/>
    <mergeCell ref="H248:J248"/>
    <mergeCell ref="D246:E246"/>
    <mergeCell ref="B252:C252"/>
    <mergeCell ref="B241:C241"/>
    <mergeCell ref="D252:E252"/>
    <mergeCell ref="B244:C244"/>
    <mergeCell ref="D244:E244"/>
    <mergeCell ref="B248:C248"/>
    <mergeCell ref="B243:C243"/>
    <mergeCell ref="B245:J245"/>
    <mergeCell ref="D243:E243"/>
    <mergeCell ref="H249:J249"/>
    <mergeCell ref="D239:E239"/>
    <mergeCell ref="H243:J243"/>
    <mergeCell ref="H240:J240"/>
    <mergeCell ref="D242:E242"/>
    <mergeCell ref="D238:E238"/>
    <mergeCell ref="D237:E237"/>
    <mergeCell ref="D241:E241"/>
    <mergeCell ref="H239:J239"/>
    <mergeCell ref="H242:J242"/>
    <mergeCell ref="H237:J237"/>
    <mergeCell ref="H227:J227"/>
    <mergeCell ref="H238:J238"/>
    <mergeCell ref="B230:C230"/>
    <mergeCell ref="B229:C229"/>
    <mergeCell ref="B237:C237"/>
    <mergeCell ref="B238:C238"/>
    <mergeCell ref="B228:C228"/>
    <mergeCell ref="D230:E230"/>
    <mergeCell ref="D232:E232"/>
    <mergeCell ref="H232:J232"/>
    <mergeCell ref="B297:C297"/>
    <mergeCell ref="D297:E297"/>
    <mergeCell ref="B242:C242"/>
    <mergeCell ref="B235:C235"/>
    <mergeCell ref="D248:E248"/>
    <mergeCell ref="D249:E249"/>
    <mergeCell ref="D235:E235"/>
    <mergeCell ref="D263:E263"/>
    <mergeCell ref="B236:C236"/>
    <mergeCell ref="B240:C240"/>
    <mergeCell ref="H267:J267"/>
    <mergeCell ref="D267:E267"/>
    <mergeCell ref="B179:C179"/>
    <mergeCell ref="D179:E179"/>
    <mergeCell ref="B175:C175"/>
    <mergeCell ref="B176:C176"/>
    <mergeCell ref="D177:E177"/>
    <mergeCell ref="B177:C177"/>
    <mergeCell ref="H182:J182"/>
    <mergeCell ref="B194:C194"/>
    <mergeCell ref="B168:C168"/>
    <mergeCell ref="B170:C170"/>
    <mergeCell ref="B164:C164"/>
    <mergeCell ref="B165:C165"/>
    <mergeCell ref="B167:C167"/>
    <mergeCell ref="B169:C169"/>
    <mergeCell ref="B162:C162"/>
    <mergeCell ref="D162:E162"/>
    <mergeCell ref="H155:I155"/>
    <mergeCell ref="D159:E159"/>
    <mergeCell ref="D158:E158"/>
    <mergeCell ref="D156:E156"/>
    <mergeCell ref="H162:I162"/>
    <mergeCell ref="H114:J114"/>
    <mergeCell ref="H126:I126"/>
    <mergeCell ref="H127:I127"/>
    <mergeCell ref="H103:J103"/>
    <mergeCell ref="H121:J121"/>
    <mergeCell ref="H107:J107"/>
    <mergeCell ref="H105:J105"/>
    <mergeCell ref="H119:J119"/>
    <mergeCell ref="H109:J109"/>
    <mergeCell ref="H117:J117"/>
    <mergeCell ref="H88:J88"/>
    <mergeCell ref="H89:J89"/>
    <mergeCell ref="H104:J104"/>
    <mergeCell ref="H86:J86"/>
    <mergeCell ref="H91:J91"/>
    <mergeCell ref="H98:J98"/>
    <mergeCell ref="H101:J101"/>
    <mergeCell ref="H100:I100"/>
    <mergeCell ref="H90:J90"/>
    <mergeCell ref="H99:I99"/>
    <mergeCell ref="D153:E153"/>
    <mergeCell ref="B148:C148"/>
    <mergeCell ref="B144:C144"/>
    <mergeCell ref="B114:C114"/>
    <mergeCell ref="D114:E114"/>
    <mergeCell ref="D124:E124"/>
    <mergeCell ref="B119:C119"/>
    <mergeCell ref="D119:E119"/>
    <mergeCell ref="B115:C115"/>
    <mergeCell ref="D115:E115"/>
    <mergeCell ref="D154:E154"/>
    <mergeCell ref="D160:E160"/>
    <mergeCell ref="B159:C159"/>
    <mergeCell ref="B160:C160"/>
    <mergeCell ref="B158:C158"/>
    <mergeCell ref="B155:C155"/>
    <mergeCell ref="D182:E182"/>
    <mergeCell ref="D183:E183"/>
    <mergeCell ref="B182:C182"/>
    <mergeCell ref="H177:I177"/>
    <mergeCell ref="B184:C184"/>
    <mergeCell ref="H180:J180"/>
    <mergeCell ref="H179:J179"/>
    <mergeCell ref="H184:J184"/>
    <mergeCell ref="H181:J181"/>
    <mergeCell ref="H183:J183"/>
    <mergeCell ref="H176:J176"/>
    <mergeCell ref="H172:J172"/>
    <mergeCell ref="H174:J174"/>
    <mergeCell ref="D172:E172"/>
    <mergeCell ref="D175:E175"/>
    <mergeCell ref="B174:C174"/>
    <mergeCell ref="D174:E174"/>
    <mergeCell ref="D188:E188"/>
    <mergeCell ref="B171:C171"/>
    <mergeCell ref="B178:J178"/>
    <mergeCell ref="D171:E171"/>
    <mergeCell ref="H171:J171"/>
    <mergeCell ref="B172:C172"/>
    <mergeCell ref="D180:E180"/>
    <mergeCell ref="D185:E185"/>
    <mergeCell ref="B173:C173"/>
    <mergeCell ref="H175:J175"/>
    <mergeCell ref="D181:E181"/>
    <mergeCell ref="D184:E184"/>
    <mergeCell ref="H186:J186"/>
    <mergeCell ref="B196:C196"/>
    <mergeCell ref="H192:J192"/>
    <mergeCell ref="H196:J196"/>
    <mergeCell ref="B183:C183"/>
    <mergeCell ref="D187:E187"/>
    <mergeCell ref="B190:C190"/>
    <mergeCell ref="B189:C189"/>
    <mergeCell ref="B188:C188"/>
    <mergeCell ref="B181:C181"/>
    <mergeCell ref="B186:C186"/>
    <mergeCell ref="B180:C180"/>
    <mergeCell ref="B185:C185"/>
    <mergeCell ref="B187:C187"/>
    <mergeCell ref="H207:J207"/>
    <mergeCell ref="H205:J205"/>
    <mergeCell ref="H203:J203"/>
    <mergeCell ref="H204:J204"/>
    <mergeCell ref="D191:E191"/>
    <mergeCell ref="H201:J201"/>
    <mergeCell ref="H199:J199"/>
    <mergeCell ref="H195:I195"/>
    <mergeCell ref="D193:E193"/>
    <mergeCell ref="D195:E195"/>
    <mergeCell ref="H185:I185"/>
    <mergeCell ref="H191:J191"/>
    <mergeCell ref="D192:E192"/>
    <mergeCell ref="H189:J189"/>
    <mergeCell ref="D189:E189"/>
    <mergeCell ref="H188:I188"/>
    <mergeCell ref="H187:I187"/>
    <mergeCell ref="D186:E186"/>
    <mergeCell ref="H190:I190"/>
    <mergeCell ref="D190:E190"/>
    <mergeCell ref="H193:J193"/>
    <mergeCell ref="H220:J220"/>
    <mergeCell ref="D173:E173"/>
    <mergeCell ref="D164:E164"/>
    <mergeCell ref="D136:E136"/>
    <mergeCell ref="D196:E196"/>
    <mergeCell ref="H165:J165"/>
    <mergeCell ref="H164:J164"/>
    <mergeCell ref="H173:J173"/>
    <mergeCell ref="D200:E200"/>
    <mergeCell ref="H241:J241"/>
    <mergeCell ref="H234:J234"/>
    <mergeCell ref="H233:J233"/>
    <mergeCell ref="H231:J231"/>
    <mergeCell ref="H225:J225"/>
    <mergeCell ref="H200:J200"/>
    <mergeCell ref="H211:J211"/>
    <mergeCell ref="H226:J226"/>
    <mergeCell ref="H228:J228"/>
    <mergeCell ref="H214:J214"/>
    <mergeCell ref="B116:C116"/>
    <mergeCell ref="D117:E117"/>
    <mergeCell ref="B123:C123"/>
    <mergeCell ref="D123:E123"/>
    <mergeCell ref="B120:C120"/>
    <mergeCell ref="D120:E120"/>
    <mergeCell ref="B122:C122"/>
    <mergeCell ref="D116:E116"/>
    <mergeCell ref="B117:C117"/>
    <mergeCell ref="B121:C121"/>
    <mergeCell ref="H125:J125"/>
    <mergeCell ref="D163:E163"/>
    <mergeCell ref="H163:I163"/>
    <mergeCell ref="H166:J166"/>
    <mergeCell ref="D165:E165"/>
    <mergeCell ref="B163:C163"/>
    <mergeCell ref="D166:E166"/>
    <mergeCell ref="B166:C166"/>
    <mergeCell ref="B154:C154"/>
    <mergeCell ref="B153:C153"/>
    <mergeCell ref="B118:C118"/>
    <mergeCell ref="B129:C129"/>
    <mergeCell ref="D129:E129"/>
    <mergeCell ref="D131:E131"/>
    <mergeCell ref="B137:C137"/>
    <mergeCell ref="B133:C133"/>
    <mergeCell ref="B136:C136"/>
    <mergeCell ref="D122:E122"/>
    <mergeCell ref="B132:C132"/>
    <mergeCell ref="D132:E132"/>
    <mergeCell ref="B105:C105"/>
    <mergeCell ref="D105:E105"/>
    <mergeCell ref="B106:C106"/>
    <mergeCell ref="D106:E106"/>
    <mergeCell ref="D107:E107"/>
    <mergeCell ref="D109:E109"/>
    <mergeCell ref="D108:E108"/>
    <mergeCell ref="H108:J108"/>
    <mergeCell ref="H111:J111"/>
    <mergeCell ref="H106:J106"/>
    <mergeCell ref="H153:I153"/>
    <mergeCell ref="B138:C138"/>
    <mergeCell ref="B151:C151"/>
    <mergeCell ref="B147:C147"/>
    <mergeCell ref="H138:J138"/>
    <mergeCell ref="H110:J110"/>
    <mergeCell ref="D148:E148"/>
    <mergeCell ref="H136:I136"/>
    <mergeCell ref="B135:C135"/>
    <mergeCell ref="H135:I135"/>
    <mergeCell ref="H131:I131"/>
    <mergeCell ref="H133:I133"/>
    <mergeCell ref="B149:C149"/>
    <mergeCell ref="H143:J143"/>
    <mergeCell ref="H139:J139"/>
    <mergeCell ref="H144:I144"/>
    <mergeCell ref="D138:E138"/>
    <mergeCell ref="D98:E98"/>
    <mergeCell ref="D101:E101"/>
    <mergeCell ref="B103:C103"/>
    <mergeCell ref="D103:E103"/>
    <mergeCell ref="B104:C104"/>
    <mergeCell ref="D104:E104"/>
    <mergeCell ref="D93:E93"/>
    <mergeCell ref="B97:C97"/>
    <mergeCell ref="D97:E97"/>
    <mergeCell ref="B102:C102"/>
    <mergeCell ref="B100:C100"/>
    <mergeCell ref="B99:C99"/>
    <mergeCell ref="D99:E99"/>
    <mergeCell ref="D100:E100"/>
    <mergeCell ref="D102:E102"/>
    <mergeCell ref="B98:C98"/>
    <mergeCell ref="B48:C48"/>
    <mergeCell ref="B46:C46"/>
    <mergeCell ref="B94:C94"/>
    <mergeCell ref="D94:E94"/>
    <mergeCell ref="B93:C93"/>
    <mergeCell ref="H95:J95"/>
    <mergeCell ref="H94:I94"/>
    <mergeCell ref="B95:C95"/>
    <mergeCell ref="H93:I93"/>
    <mergeCell ref="D95:E95"/>
    <mergeCell ref="B31:H31"/>
    <mergeCell ref="B36:J36"/>
    <mergeCell ref="B33:H33"/>
    <mergeCell ref="B49:C49"/>
    <mergeCell ref="D49:E49"/>
    <mergeCell ref="H49:J49"/>
    <mergeCell ref="B47:C47"/>
    <mergeCell ref="B43:C43"/>
    <mergeCell ref="D43:E43"/>
    <mergeCell ref="D48:E48"/>
    <mergeCell ref="A39:A466"/>
    <mergeCell ref="B13:H13"/>
    <mergeCell ref="B15:H15"/>
    <mergeCell ref="B16:H16"/>
    <mergeCell ref="B17:H17"/>
    <mergeCell ref="B28:H28"/>
    <mergeCell ref="B25:H25"/>
    <mergeCell ref="H46:J46"/>
    <mergeCell ref="B40:C40"/>
    <mergeCell ref="A36:A37"/>
    <mergeCell ref="B9:J9"/>
    <mergeCell ref="A6:K6"/>
    <mergeCell ref="A10:A34"/>
    <mergeCell ref="B23:H23"/>
    <mergeCell ref="B10:I10"/>
    <mergeCell ref="B19:J19"/>
    <mergeCell ref="B21:J21"/>
    <mergeCell ref="B34:I34"/>
    <mergeCell ref="B29:H29"/>
    <mergeCell ref="B30:H30"/>
    <mergeCell ref="K36:K37"/>
    <mergeCell ref="B18:J18"/>
    <mergeCell ref="B32:H32"/>
    <mergeCell ref="K10:K35"/>
    <mergeCell ref="B37:I37"/>
    <mergeCell ref="B20:J20"/>
    <mergeCell ref="B11:H11"/>
    <mergeCell ref="B24:H24"/>
    <mergeCell ref="B22:J22"/>
    <mergeCell ref="B12:H12"/>
    <mergeCell ref="H40:J40"/>
    <mergeCell ref="B35:I35"/>
    <mergeCell ref="B38:J38"/>
    <mergeCell ref="B191:C191"/>
    <mergeCell ref="B44:C44"/>
    <mergeCell ref="H43:J43"/>
    <mergeCell ref="D47:E47"/>
    <mergeCell ref="H47:J47"/>
    <mergeCell ref="D46:E46"/>
    <mergeCell ref="H48:J48"/>
    <mergeCell ref="B192:C192"/>
    <mergeCell ref="B198:C198"/>
    <mergeCell ref="B26:H26"/>
    <mergeCell ref="B27:H27"/>
    <mergeCell ref="B39:J39"/>
    <mergeCell ref="D40:E40"/>
    <mergeCell ref="B41:C41"/>
    <mergeCell ref="D41:E41"/>
    <mergeCell ref="H41:J41"/>
    <mergeCell ref="B90:C90"/>
    <mergeCell ref="B208:C208"/>
    <mergeCell ref="D198:E198"/>
    <mergeCell ref="D209:E209"/>
    <mergeCell ref="D201:E201"/>
    <mergeCell ref="D208:E208"/>
    <mergeCell ref="B210:C210"/>
    <mergeCell ref="B207:C207"/>
    <mergeCell ref="B205:C205"/>
    <mergeCell ref="B206:C206"/>
    <mergeCell ref="D203:E203"/>
    <mergeCell ref="H223:J223"/>
    <mergeCell ref="B233:C233"/>
    <mergeCell ref="D234:E234"/>
    <mergeCell ref="B225:C225"/>
    <mergeCell ref="B234:C234"/>
    <mergeCell ref="B226:C226"/>
    <mergeCell ref="B224:C224"/>
    <mergeCell ref="B227:C227"/>
    <mergeCell ref="B231:C231"/>
    <mergeCell ref="D228:E228"/>
    <mergeCell ref="B209:C209"/>
    <mergeCell ref="D216:E216"/>
    <mergeCell ref="D218:E218"/>
    <mergeCell ref="D217:E217"/>
    <mergeCell ref="B217:C217"/>
    <mergeCell ref="D215:E215"/>
    <mergeCell ref="B216:C216"/>
    <mergeCell ref="B213:C213"/>
    <mergeCell ref="B215:C215"/>
    <mergeCell ref="D214:E214"/>
    <mergeCell ref="B223:C223"/>
    <mergeCell ref="B211:C211"/>
    <mergeCell ref="B214:C214"/>
    <mergeCell ref="B212:C212"/>
    <mergeCell ref="D213:E213"/>
    <mergeCell ref="D257:E257"/>
    <mergeCell ref="D236:E236"/>
    <mergeCell ref="D233:E233"/>
    <mergeCell ref="D240:E240"/>
    <mergeCell ref="B239:C239"/>
    <mergeCell ref="D259:E259"/>
    <mergeCell ref="B232:C232"/>
    <mergeCell ref="D299:E299"/>
    <mergeCell ref="H307:J307"/>
    <mergeCell ref="D264:E264"/>
    <mergeCell ref="H265:J265"/>
    <mergeCell ref="D269:E269"/>
    <mergeCell ref="D304:E304"/>
    <mergeCell ref="D303:E303"/>
    <mergeCell ref="D287:E287"/>
    <mergeCell ref="D294:E294"/>
    <mergeCell ref="H294:J294"/>
    <mergeCell ref="H260:J260"/>
    <mergeCell ref="B302:C302"/>
    <mergeCell ref="D302:E302"/>
    <mergeCell ref="H302:J302"/>
    <mergeCell ref="B301:C301"/>
    <mergeCell ref="B296:C296"/>
    <mergeCell ref="H272:J272"/>
    <mergeCell ref="H274:J274"/>
    <mergeCell ref="B299:C299"/>
    <mergeCell ref="H382:J382"/>
    <mergeCell ref="D379:E379"/>
    <mergeCell ref="B381:C381"/>
    <mergeCell ref="D381:E381"/>
    <mergeCell ref="H381:J381"/>
    <mergeCell ref="H380:J380"/>
    <mergeCell ref="H379:J379"/>
    <mergeCell ref="B380:C380"/>
    <mergeCell ref="D380:E380"/>
    <mergeCell ref="D382:E382"/>
    <mergeCell ref="H384:J384"/>
    <mergeCell ref="H390:J390"/>
    <mergeCell ref="B390:C390"/>
    <mergeCell ref="D390:E390"/>
    <mergeCell ref="B388:C388"/>
    <mergeCell ref="D388:E388"/>
    <mergeCell ref="H388:J388"/>
    <mergeCell ref="D386:E386"/>
    <mergeCell ref="B387:C387"/>
    <mergeCell ref="D387:E387"/>
    <mergeCell ref="A473:A571"/>
    <mergeCell ref="B520:H520"/>
    <mergeCell ref="B517:H517"/>
    <mergeCell ref="H398:I398"/>
    <mergeCell ref="H406:J406"/>
    <mergeCell ref="B399:C399"/>
    <mergeCell ref="H403:J403"/>
    <mergeCell ref="I477:J477"/>
    <mergeCell ref="I478:J478"/>
    <mergeCell ref="B476:H476"/>
    <mergeCell ref="B477:H477"/>
    <mergeCell ref="I479:J479"/>
    <mergeCell ref="B558:H558"/>
    <mergeCell ref="B508:H508"/>
    <mergeCell ref="B505:H505"/>
    <mergeCell ref="I484:J484"/>
    <mergeCell ref="I485:J485"/>
    <mergeCell ref="B485:H485"/>
    <mergeCell ref="B484:H484"/>
    <mergeCell ref="B437:H437"/>
    <mergeCell ref="B504:H504"/>
    <mergeCell ref="B494:H494"/>
    <mergeCell ref="B486:H486"/>
    <mergeCell ref="B470:H470"/>
    <mergeCell ref="B471:H471"/>
    <mergeCell ref="B467:J467"/>
    <mergeCell ref="I469:J469"/>
    <mergeCell ref="I468:J468"/>
    <mergeCell ref="I480:J480"/>
    <mergeCell ref="B398:C398"/>
    <mergeCell ref="D398:E398"/>
    <mergeCell ref="D395:E395"/>
    <mergeCell ref="B510:H510"/>
    <mergeCell ref="B518:H518"/>
    <mergeCell ref="B478:H478"/>
    <mergeCell ref="B482:H482"/>
    <mergeCell ref="B501:H501"/>
    <mergeCell ref="B502:H502"/>
    <mergeCell ref="B503:H503"/>
    <mergeCell ref="H394:J394"/>
    <mergeCell ref="H395:J395"/>
    <mergeCell ref="D393:E393"/>
    <mergeCell ref="H393:J393"/>
    <mergeCell ref="B392:C392"/>
    <mergeCell ref="D392:E392"/>
    <mergeCell ref="H392:J392"/>
    <mergeCell ref="B395:C395"/>
    <mergeCell ref="B404:C404"/>
    <mergeCell ref="D404:E404"/>
    <mergeCell ref="B391:C391"/>
    <mergeCell ref="B397:C397"/>
    <mergeCell ref="D397:E397"/>
    <mergeCell ref="H397:J397"/>
    <mergeCell ref="H396:J396"/>
    <mergeCell ref="B396:C396"/>
    <mergeCell ref="D396:E396"/>
    <mergeCell ref="D394:E394"/>
    <mergeCell ref="B402:C402"/>
    <mergeCell ref="D402:E402"/>
    <mergeCell ref="H400:J400"/>
    <mergeCell ref="H399:J399"/>
    <mergeCell ref="D403:E403"/>
    <mergeCell ref="B400:C400"/>
    <mergeCell ref="B401:C401"/>
    <mergeCell ref="D399:E399"/>
    <mergeCell ref="B403:C403"/>
    <mergeCell ref="D400:E400"/>
    <mergeCell ref="B405:C405"/>
    <mergeCell ref="I474:J474"/>
    <mergeCell ref="I473:J473"/>
    <mergeCell ref="H412:J412"/>
    <mergeCell ref="H417:J417"/>
    <mergeCell ref="H418:J418"/>
    <mergeCell ref="B410:C410"/>
    <mergeCell ref="B415:C415"/>
    <mergeCell ref="B414:C414"/>
    <mergeCell ref="B450:H450"/>
    <mergeCell ref="D401:E401"/>
    <mergeCell ref="B452:H452"/>
    <mergeCell ref="B447:H447"/>
    <mergeCell ref="D415:E415"/>
    <mergeCell ref="H409:J409"/>
    <mergeCell ref="H410:J410"/>
    <mergeCell ref="B406:C406"/>
    <mergeCell ref="B442:H442"/>
    <mergeCell ref="D406:E406"/>
    <mergeCell ref="B409:C409"/>
    <mergeCell ref="B586:H586"/>
    <mergeCell ref="B565:H565"/>
    <mergeCell ref="B577:H577"/>
    <mergeCell ref="B580:H580"/>
    <mergeCell ref="B584:H584"/>
    <mergeCell ref="B498:H498"/>
    <mergeCell ref="B506:H506"/>
    <mergeCell ref="B507:H507"/>
    <mergeCell ref="B511:H511"/>
    <mergeCell ref="B553:H553"/>
    <mergeCell ref="B583:H583"/>
    <mergeCell ref="B576:H576"/>
    <mergeCell ref="B570:H570"/>
    <mergeCell ref="B574:H574"/>
    <mergeCell ref="B566:H566"/>
    <mergeCell ref="B579:H579"/>
    <mergeCell ref="B578:H578"/>
    <mergeCell ref="B571:H571"/>
    <mergeCell ref="I576:J576"/>
    <mergeCell ref="B575:H575"/>
    <mergeCell ref="B564:H564"/>
    <mergeCell ref="B572:H572"/>
    <mergeCell ref="B573:H573"/>
    <mergeCell ref="B567:H567"/>
    <mergeCell ref="H422:J422"/>
    <mergeCell ref="B563:H563"/>
    <mergeCell ref="B560:H560"/>
    <mergeCell ref="B561:H561"/>
    <mergeCell ref="B562:H562"/>
    <mergeCell ref="B455:H455"/>
    <mergeCell ref="B465:H465"/>
    <mergeCell ref="B461:H461"/>
    <mergeCell ref="B466:H466"/>
    <mergeCell ref="B559:H559"/>
    <mergeCell ref="H401:J401"/>
    <mergeCell ref="B521:H521"/>
    <mergeCell ref="D405:E405"/>
    <mergeCell ref="H405:J405"/>
    <mergeCell ref="B443:H443"/>
    <mergeCell ref="B431:H431"/>
    <mergeCell ref="B472:H472"/>
    <mergeCell ref="B448:H448"/>
    <mergeCell ref="B428:H428"/>
    <mergeCell ref="B453:H453"/>
    <mergeCell ref="D422:E422"/>
    <mergeCell ref="K522:K524"/>
    <mergeCell ref="H402:J402"/>
    <mergeCell ref="B509:H509"/>
    <mergeCell ref="I472:J472"/>
    <mergeCell ref="B422:C422"/>
    <mergeCell ref="B424:G424"/>
    <mergeCell ref="B474:H474"/>
    <mergeCell ref="B429:H429"/>
    <mergeCell ref="D413:E413"/>
    <mergeCell ref="D419:E419"/>
    <mergeCell ref="H421:J421"/>
    <mergeCell ref="B419:C419"/>
    <mergeCell ref="D420:E420"/>
    <mergeCell ref="D417:E417"/>
    <mergeCell ref="B416:C416"/>
    <mergeCell ref="B417:C417"/>
    <mergeCell ref="B421:C421"/>
    <mergeCell ref="B451:H451"/>
    <mergeCell ref="D412:E412"/>
    <mergeCell ref="D410:E410"/>
    <mergeCell ref="H423:J423"/>
    <mergeCell ref="H424:J424"/>
    <mergeCell ref="H415:J415"/>
    <mergeCell ref="D423:E423"/>
    <mergeCell ref="D416:E416"/>
    <mergeCell ref="H416:J416"/>
    <mergeCell ref="H420:J420"/>
    <mergeCell ref="H411:J411"/>
    <mergeCell ref="B408:C408"/>
    <mergeCell ref="D411:E411"/>
    <mergeCell ref="D414:E414"/>
    <mergeCell ref="D409:E409"/>
    <mergeCell ref="H414:J414"/>
    <mergeCell ref="B412:C412"/>
    <mergeCell ref="H413:J413"/>
    <mergeCell ref="D407:E407"/>
    <mergeCell ref="B418:C418"/>
    <mergeCell ref="D418:E418"/>
    <mergeCell ref="H419:J419"/>
    <mergeCell ref="H407:J407"/>
    <mergeCell ref="H408:J408"/>
    <mergeCell ref="B413:C413"/>
    <mergeCell ref="D408:E408"/>
    <mergeCell ref="B407:C407"/>
    <mergeCell ref="B411:C411"/>
    <mergeCell ref="A574:A588"/>
    <mergeCell ref="A598:A602"/>
    <mergeCell ref="B591:H591"/>
    <mergeCell ref="I575:J575"/>
    <mergeCell ref="H404:J404"/>
    <mergeCell ref="B360:H360"/>
    <mergeCell ref="I368:J368"/>
    <mergeCell ref="B423:C423"/>
    <mergeCell ref="B420:C420"/>
    <mergeCell ref="D421:E421"/>
    <mergeCell ref="B595:H595"/>
    <mergeCell ref="B298:C298"/>
    <mergeCell ref="D298:E298"/>
    <mergeCell ref="H298:I298"/>
    <mergeCell ref="B346:F346"/>
    <mergeCell ref="A605:I605"/>
    <mergeCell ref="I578:J578"/>
    <mergeCell ref="B582:H582"/>
    <mergeCell ref="B581:H581"/>
    <mergeCell ref="I585:J585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2019-01-10T09:48:08Z</cp:lastPrinted>
  <dcterms:created xsi:type="dcterms:W3CDTF">2012-11-21T08:05:40Z</dcterms:created>
  <dcterms:modified xsi:type="dcterms:W3CDTF">2019-02-11T10:51:45Z</dcterms:modified>
  <cp:category/>
  <cp:version/>
  <cp:contentType/>
  <cp:contentStatus/>
</cp:coreProperties>
</file>